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.cardoso\Desktop\Para anexar\PF ANTT\"/>
    </mc:Choice>
  </mc:AlternateContent>
  <xr:revisionPtr revIDLastSave="0" documentId="13_ncr:1_{86F9054F-C607-48BE-BC56-F41300545F75}" xr6:coauthVersionLast="47" xr6:coauthVersionMax="47" xr10:uidLastSave="{00000000-0000-0000-0000-000000000000}"/>
  <bookViews>
    <workbookView xWindow="-28920" yWindow="-120" windowWidth="29040" windowHeight="15840" tabRatio="990" xr2:uid="{00000000-000D-0000-FFFF-FFFF00000000}"/>
  </bookViews>
  <sheets>
    <sheet name="POSTOS DE DISTRIBUIÇÃO" sheetId="23" r:id="rId1"/>
    <sheet name="ESTATÍSTICO PLENO" sheetId="16" r:id="rId2"/>
    <sheet name="ECONOMISTA PLENO" sheetId="26" r:id="rId3"/>
    <sheet name="GESTOR DE PROJETOS" sheetId="27" r:id="rId4"/>
    <sheet name="12_Aux. Adm. Londrina" sheetId="22" state="hidden" r:id="rId5"/>
  </sheets>
  <externalReferences>
    <externalReference r:id="rId6"/>
  </externalReferences>
  <definedNames>
    <definedName name="_xlnm.Print_Area" localSheetId="4">'12_Aux. Adm. Londrina'!$A$1:$D$137</definedName>
    <definedName name="_xlnm.Print_Area" localSheetId="2">'ECONOMISTA PLENO'!$A$1:$D$138</definedName>
    <definedName name="_xlnm.Print_Area" localSheetId="1">'ESTATÍSTICO PLENO'!$A$1:$D$138</definedName>
    <definedName name="_xlnm.Print_Area" localSheetId="3">'GESTOR DE PROJETOS'!$A$1:$D$138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23" l="1"/>
  <c r="C121" i="27" l="1"/>
  <c r="D135" i="27" l="1"/>
  <c r="D114" i="27"/>
  <c r="C101" i="27"/>
  <c r="D63" i="27"/>
  <c r="C54" i="27"/>
  <c r="C53" i="27"/>
  <c r="C52" i="27"/>
  <c r="C51" i="27"/>
  <c r="C50" i="27"/>
  <c r="C48" i="27"/>
  <c r="C38" i="27"/>
  <c r="D30" i="27"/>
  <c r="D135" i="26"/>
  <c r="C121" i="26"/>
  <c r="D114" i="26"/>
  <c r="C101" i="26"/>
  <c r="D63" i="26"/>
  <c r="C54" i="26"/>
  <c r="C53" i="26"/>
  <c r="C52" i="26"/>
  <c r="C51" i="26"/>
  <c r="C50" i="26"/>
  <c r="C48" i="26"/>
  <c r="C38" i="26"/>
  <c r="D30" i="26"/>
  <c r="C120" i="22"/>
  <c r="C55" i="26" l="1"/>
  <c r="C39" i="26" s="1"/>
  <c r="C55" i="27"/>
  <c r="D84" i="27" s="1"/>
  <c r="C68" i="27"/>
  <c r="D75" i="27" s="1"/>
  <c r="D97" i="27"/>
  <c r="D81" i="27"/>
  <c r="D53" i="27"/>
  <c r="D51" i="27"/>
  <c r="D49" i="27"/>
  <c r="D36" i="27"/>
  <c r="D99" i="27"/>
  <c r="D54" i="27"/>
  <c r="D52" i="27"/>
  <c r="D50" i="27"/>
  <c r="D47" i="27"/>
  <c r="D37" i="27"/>
  <c r="D100" i="27"/>
  <c r="D96" i="27"/>
  <c r="D83" i="27"/>
  <c r="D48" i="27"/>
  <c r="D95" i="27"/>
  <c r="D80" i="27"/>
  <c r="D131" i="27"/>
  <c r="D98" i="27"/>
  <c r="C68" i="26"/>
  <c r="D75" i="26" s="1"/>
  <c r="D97" i="26"/>
  <c r="D81" i="26"/>
  <c r="D53" i="26"/>
  <c r="D51" i="26"/>
  <c r="D49" i="26"/>
  <c r="D36" i="26"/>
  <c r="D95" i="26"/>
  <c r="D54" i="26"/>
  <c r="D52" i="26"/>
  <c r="D50" i="26"/>
  <c r="D131" i="26"/>
  <c r="D98" i="26"/>
  <c r="D100" i="26"/>
  <c r="D96" i="26"/>
  <c r="D83" i="26"/>
  <c r="D48" i="26"/>
  <c r="D99" i="26"/>
  <c r="D80" i="26"/>
  <c r="D47" i="26"/>
  <c r="D37" i="26"/>
  <c r="C119" i="22"/>
  <c r="C118" i="22"/>
  <c r="D82" i="27" l="1"/>
  <c r="D84" i="26"/>
  <c r="D85" i="27"/>
  <c r="D82" i="26"/>
  <c r="D85" i="26"/>
  <c r="C74" i="26"/>
  <c r="C102" i="26"/>
  <c r="D102" i="26" s="1"/>
  <c r="C39" i="27"/>
  <c r="D39" i="27" s="1"/>
  <c r="C40" i="26"/>
  <c r="C73" i="26" s="1"/>
  <c r="D39" i="26"/>
  <c r="C74" i="27"/>
  <c r="C102" i="27"/>
  <c r="D102" i="27" s="1"/>
  <c r="D101" i="27"/>
  <c r="D55" i="27"/>
  <c r="D74" i="27" s="1"/>
  <c r="D38" i="27"/>
  <c r="D55" i="26"/>
  <c r="D74" i="26" s="1"/>
  <c r="D101" i="26"/>
  <c r="D38" i="26"/>
  <c r="D40" i="26" s="1"/>
  <c r="D73" i="26" s="1"/>
  <c r="D28" i="22"/>
  <c r="D86" i="27" l="1"/>
  <c r="D133" i="27" s="1"/>
  <c r="D103" i="26"/>
  <c r="D107" i="26" s="1"/>
  <c r="D108" i="26" s="1"/>
  <c r="D134" i="26" s="1"/>
  <c r="C86" i="27"/>
  <c r="C103" i="26"/>
  <c r="C107" i="26" s="1"/>
  <c r="C86" i="26"/>
  <c r="D86" i="26"/>
  <c r="D133" i="26" s="1"/>
  <c r="D40" i="27"/>
  <c r="D73" i="27" s="1"/>
  <c r="D76" i="27" s="1"/>
  <c r="C40" i="27"/>
  <c r="C73" i="27" s="1"/>
  <c r="C103" i="27"/>
  <c r="C107" i="27" s="1"/>
  <c r="D103" i="27"/>
  <c r="D107" i="27" s="1"/>
  <c r="D108" i="27" s="1"/>
  <c r="D134" i="27" s="1"/>
  <c r="D76" i="26"/>
  <c r="D132" i="27" l="1"/>
  <c r="D136" i="27" s="1"/>
  <c r="D119" i="27"/>
  <c r="D120" i="27" s="1"/>
  <c r="D132" i="26"/>
  <c r="D136" i="26" s="1"/>
  <c r="D119" i="26"/>
  <c r="D121" i="27" l="1"/>
  <c r="D125" i="27" s="1"/>
  <c r="D137" i="27" s="1"/>
  <c r="D138" i="27" s="1"/>
  <c r="D122" i="27"/>
  <c r="D124" i="27"/>
  <c r="D123" i="27"/>
  <c r="D120" i="26"/>
  <c r="D121" i="26" s="1"/>
  <c r="D123" i="26" l="1"/>
  <c r="D125" i="26"/>
  <c r="D137" i="26" s="1"/>
  <c r="D138" i="26" s="1"/>
  <c r="D124" i="26"/>
  <c r="D122" i="26"/>
  <c r="C100" i="22" l="1"/>
  <c r="D62" i="22"/>
  <c r="C67" i="22" s="1"/>
  <c r="D74" i="22" s="1"/>
  <c r="C54" i="22"/>
  <c r="C80" i="22" s="1"/>
  <c r="C53" i="22"/>
  <c r="C52" i="22"/>
  <c r="C51" i="22"/>
  <c r="C50" i="22"/>
  <c r="C48" i="22"/>
  <c r="C47" i="22"/>
  <c r="C38" i="22"/>
  <c r="D30" i="22"/>
  <c r="D97" i="22" s="1"/>
  <c r="C55" i="22" l="1"/>
  <c r="C39" i="22" s="1"/>
  <c r="D39" i="22" s="1"/>
  <c r="D37" i="22"/>
  <c r="D47" i="22"/>
  <c r="D79" i="22"/>
  <c r="D94" i="22"/>
  <c r="D98" i="22"/>
  <c r="D130" i="22"/>
  <c r="D50" i="22"/>
  <c r="D52" i="22"/>
  <c r="D54" i="22"/>
  <c r="D82" i="22"/>
  <c r="D95" i="22"/>
  <c r="D99" i="22"/>
  <c r="D48" i="22"/>
  <c r="D80" i="22"/>
  <c r="D96" i="22"/>
  <c r="D36" i="22"/>
  <c r="D38" i="22" s="1"/>
  <c r="D49" i="22"/>
  <c r="D51" i="22"/>
  <c r="D53" i="22"/>
  <c r="C81" i="22" l="1"/>
  <c r="D81" i="22" s="1"/>
  <c r="C101" i="22"/>
  <c r="D101" i="22" s="1"/>
  <c r="C84" i="22"/>
  <c r="D84" i="22" s="1"/>
  <c r="C83" i="22"/>
  <c r="D83" i="22" s="1"/>
  <c r="C73" i="22"/>
  <c r="C40" i="22"/>
  <c r="C72" i="22" s="1"/>
  <c r="D40" i="22"/>
  <c r="D72" i="22" s="1"/>
  <c r="D55" i="22"/>
  <c r="D73" i="22" s="1"/>
  <c r="D100" i="22"/>
  <c r="D85" i="22" l="1"/>
  <c r="D132" i="22" s="1"/>
  <c r="D102" i="22"/>
  <c r="D106" i="22" s="1"/>
  <c r="D107" i="22" s="1"/>
  <c r="D133" i="22" s="1"/>
  <c r="C102" i="22"/>
  <c r="C85" i="22"/>
  <c r="D75" i="22"/>
  <c r="D131" i="22" l="1"/>
  <c r="C121" i="16" l="1"/>
  <c r="C101" i="16"/>
  <c r="D63" i="16"/>
  <c r="C54" i="16"/>
  <c r="C53" i="16"/>
  <c r="C52" i="16"/>
  <c r="C51" i="16"/>
  <c r="C50" i="16"/>
  <c r="C48" i="16"/>
  <c r="C38" i="16"/>
  <c r="D30" i="16"/>
  <c r="D98" i="16" s="1"/>
  <c r="D37" i="16" l="1"/>
  <c r="D49" i="16"/>
  <c r="D53" i="16"/>
  <c r="D80" i="16"/>
  <c r="D95" i="16"/>
  <c r="C68" i="16"/>
  <c r="D75" i="16" s="1"/>
  <c r="D99" i="16"/>
  <c r="D131" i="16"/>
  <c r="D47" i="16"/>
  <c r="D51" i="16"/>
  <c r="D36" i="16"/>
  <c r="D52" i="16"/>
  <c r="C55" i="16"/>
  <c r="C39" i="16" s="1"/>
  <c r="D97" i="16"/>
  <c r="D50" i="16"/>
  <c r="D81" i="16"/>
  <c r="D54" i="16"/>
  <c r="D48" i="16"/>
  <c r="D83" i="16"/>
  <c r="D96" i="16"/>
  <c r="D100" i="16"/>
  <c r="D38" i="16" l="1"/>
  <c r="C74" i="16"/>
  <c r="D85" i="16"/>
  <c r="D82" i="16"/>
  <c r="D101" i="16"/>
  <c r="C102" i="16"/>
  <c r="D102" i="16" s="1"/>
  <c r="D84" i="16"/>
  <c r="D39" i="16"/>
  <c r="C40" i="16"/>
  <c r="C73" i="16" s="1"/>
  <c r="D55" i="16"/>
  <c r="D74" i="16" s="1"/>
  <c r="D40" i="16" l="1"/>
  <c r="D73" i="16" s="1"/>
  <c r="D76" i="16" s="1"/>
  <c r="D132" i="16" s="1"/>
  <c r="D103" i="16"/>
  <c r="D107" i="16" s="1"/>
  <c r="D108" i="16" s="1"/>
  <c r="D134" i="16" s="1"/>
  <c r="D86" i="16"/>
  <c r="D133" i="16" s="1"/>
  <c r="C86" i="16"/>
  <c r="C103" i="16"/>
  <c r="C107" i="16" s="1"/>
  <c r="D113" i="22" l="1"/>
  <c r="D114" i="16"/>
  <c r="D135" i="16" s="1"/>
  <c r="D136" i="16" s="1"/>
  <c r="D134" i="22" l="1"/>
  <c r="D135" i="22" s="1"/>
  <c r="D118" i="22"/>
  <c r="D119" i="22" s="1"/>
  <c r="D119" i="16"/>
  <c r="D120" i="16" s="1"/>
  <c r="E6" i="23"/>
  <c r="F6" i="23" s="1"/>
  <c r="D123" i="22" l="1"/>
  <c r="D120" i="22"/>
  <c r="D124" i="22" s="1"/>
  <c r="D136" i="22" s="1"/>
  <c r="D137" i="22" s="1"/>
  <c r="D121" i="22"/>
  <c r="D122" i="22"/>
  <c r="D124" i="16"/>
  <c r="D122" i="16"/>
  <c r="D123" i="16"/>
  <c r="D121" i="16"/>
  <c r="D125" i="16" s="1"/>
  <c r="D137" i="16" s="1"/>
  <c r="D138" i="16" s="1"/>
  <c r="D7" i="23" s="1"/>
  <c r="E4" i="23" l="1"/>
  <c r="F4" i="23" s="1"/>
  <c r="E5" i="23" l="1"/>
  <c r="F5" i="23" l="1"/>
  <c r="E7" i="23"/>
  <c r="F7" i="2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00000000-0006-0000-0000-000001000000}">
      <text>
        <r>
          <rPr>
            <sz val="9"/>
            <color indexed="81"/>
            <rFont val="Segoe UI"/>
            <family val="2"/>
          </rPr>
          <t xml:space="preserve">A tarifa de R$ 7,95 permite a integração ônibus/metrô/cptm.
</t>
        </r>
      </text>
    </comment>
    <comment ref="C122" authorId="0" shapeId="0" xr:uid="{00000000-0006-0000-0000-000002000000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4A0DC239-F57E-4779-A0B6-1BA8C7557FBD}">
      <text>
        <r>
          <rPr>
            <sz val="9"/>
            <color indexed="81"/>
            <rFont val="Segoe UI"/>
            <family val="2"/>
          </rPr>
          <t xml:space="preserve">A tarifa de R$ 7,95 permite a integração ônibus/metrô/cptm.
</t>
        </r>
      </text>
    </comment>
    <comment ref="C122" authorId="0" shapeId="0" xr:uid="{5C643670-D512-40A2-A6E5-ED4CFC2FCC9A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673DFD51-372C-4A32-8841-23FF0C9CF713}">
      <text>
        <r>
          <rPr>
            <sz val="9"/>
            <color indexed="81"/>
            <rFont val="Segoe UI"/>
            <family val="2"/>
          </rPr>
          <t xml:space="preserve">A tarifa de R$ 7,95 permite a integração ônibus/metrô/cptm.
</t>
        </r>
      </text>
    </comment>
    <comment ref="C122" authorId="0" shapeId="0" xr:uid="{F0CE2B1D-C090-4230-A139-FA66793EABE1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00000000-0006-0000-0B00-000001000000}">
      <text>
        <r>
          <rPr>
            <sz val="9"/>
            <color indexed="81"/>
            <rFont val="Segoe UI"/>
            <family val="2"/>
          </rPr>
          <t xml:space="preserve">A tarifa de R$ 4,80 - TC Grande Londrina
</t>
        </r>
      </text>
    </comment>
    <comment ref="C121" authorId="0" shapeId="0" xr:uid="{00000000-0006-0000-0B00-000002000000}">
      <text>
        <r>
          <rPr>
            <sz val="9"/>
            <color indexed="81"/>
            <rFont val="Segoe UI"/>
            <family val="2"/>
          </rPr>
          <t xml:space="preserve">IN RFB nº 1234 de 11/01/2012 - Anexo I
http://normas.receita.fazenda.gov.br/sijut2consulta/link.action?idAto=37200&amp;visao=anotado
</t>
        </r>
      </text>
    </comment>
  </commentList>
</comments>
</file>

<file path=xl/sharedStrings.xml><?xml version="1.0" encoding="utf-8"?>
<sst xmlns="http://schemas.openxmlformats.org/spreadsheetml/2006/main" count="821" uniqueCount="165">
  <si>
    <t>LOGOTIPO</t>
  </si>
  <si>
    <t xml:space="preserve">RAZÃO SOCIAL: </t>
  </si>
  <si>
    <t xml:space="preserve">CNPJ: </t>
  </si>
  <si>
    <t xml:space="preserve">ENDEREÇO: </t>
  </si>
  <si>
    <t>FONE: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</si>
  <si>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</si>
  <si>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Licitação Nº</t>
  </si>
  <si>
    <t>A</t>
  </si>
  <si>
    <t xml:space="preserve">Data de apresentação da proposta (dia/mês/ano) </t>
  </si>
  <si>
    <t>B</t>
  </si>
  <si>
    <t xml:space="preserve">Município/UF </t>
  </si>
  <si>
    <t>Brasília/DF</t>
  </si>
  <si>
    <t>C</t>
  </si>
  <si>
    <t>Ano do Acordo, Convenção ou Dissídio Coletivo</t>
  </si>
  <si>
    <t>D</t>
  </si>
  <si>
    <t>Nº de Registro da Convenção Coletiva de Trabalho no M.T.E</t>
  </si>
  <si>
    <t>E</t>
  </si>
  <si>
    <t>Nº de meses de execução contratual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</si>
  <si>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</si>
  <si>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</si>
  <si>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</si>
  <si>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</si>
  <si>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</si>
  <si>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</si>
  <si>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Auxiliar Administrativo</t>
  </si>
  <si>
    <t>Data base da categoria (dia/mês/ano)</t>
  </si>
  <si>
    <t>MÓDULO 1: COMPOSIÇÃO DA REMUNERAÇÃO</t>
  </si>
  <si>
    <t>Composição da Remuneração</t>
  </si>
  <si>
    <t>Valor (R$)</t>
  </si>
  <si>
    <t>Salário Base</t>
  </si>
  <si>
    <t>Outros (especificar)</t>
  </si>
  <si>
    <t>TOTAL DO MÓDULO 1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</si>
  <si>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</si>
  <si>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t>MÓDULO 2: 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</si>
  <si>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</si>
  <si>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</si>
  <si>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</si>
  <si>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%</t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</si>
  <si>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</si>
  <si>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</si>
  <si>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SUBTOTAL DO SUBMÓDULO 2.1</t>
  </si>
  <si>
    <t>Incidência do submódulo 2.2 sobre o submódulo 2.1</t>
  </si>
  <si>
    <t>TOTAL DO SUBMÓDULO 2.1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</si>
  <si>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</si>
  <si>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</si>
  <si>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</si>
  <si>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t>Submódulo 2.2 - Encargos Previdenciários (GPS), Fundo de Garantia por Tempo de Serviço (FGTS) e outras contribuições.</t>
  </si>
  <si>
    <t>2.2</t>
  </si>
  <si>
    <t>GPS, FGTS e outras contribuições</t>
  </si>
  <si>
    <t>INSS</t>
  </si>
  <si>
    <t>Salário Educação</t>
  </si>
  <si>
    <t>SAT</t>
  </si>
  <si>
    <t>SESC ou SESI</t>
  </si>
  <si>
    <t>SENAI- SENAC</t>
  </si>
  <si>
    <t>F</t>
  </si>
  <si>
    <t>SEBRAE</t>
  </si>
  <si>
    <t>G</t>
  </si>
  <si>
    <t>INCRA</t>
  </si>
  <si>
    <t>H</t>
  </si>
  <si>
    <t>FGTS</t>
  </si>
  <si>
    <t>TOTAL DO SUBMÓDULO 2.2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</si>
  <si>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</si>
  <si>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</si>
  <si>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</si>
  <si>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t>Submódulo 2.3 – Benefícios Mensais e Diários</t>
  </si>
  <si>
    <t>2.3</t>
  </si>
  <si>
    <t>Benefícios Mensais e Diários</t>
  </si>
  <si>
    <t>Valor unitário (R$)</t>
  </si>
  <si>
    <t>Valor Mensal (R$)</t>
  </si>
  <si>
    <r>
      <t xml:space="preserve">Transporte </t>
    </r>
    <r>
      <rPr>
        <sz val="8"/>
        <color indexed="8"/>
        <rFont val="Ecofont Vera Sans"/>
        <family val="2"/>
      </rPr>
      <t>(considerando 22 dias úteis)</t>
    </r>
  </si>
  <si>
    <r>
      <t>Auxílio Alimentação</t>
    </r>
    <r>
      <rPr>
        <sz val="8"/>
        <rFont val="Ecofont Vera Sans"/>
        <family val="2"/>
      </rPr>
      <t xml:space="preserve"> (considerando 22 dias úteis)</t>
    </r>
    <r>
      <rPr>
        <sz val="10"/>
        <rFont val="Ecofont Vera Sans"/>
        <family val="2"/>
      </rPr>
      <t xml:space="preserve"> </t>
    </r>
    <r>
      <rPr>
        <sz val="8"/>
        <rFont val="Ecofont Vera Sans"/>
      </rPr>
      <t>- cláusula 21ª da CCT</t>
    </r>
  </si>
  <si>
    <r>
      <rPr>
        <sz val="10"/>
        <rFont val="Ecofont Vera Sans"/>
      </rPr>
      <t>Cesta básica</t>
    </r>
    <r>
      <rPr>
        <sz val="8"/>
        <rFont val="Ecofont Vera Sans"/>
      </rPr>
      <t xml:space="preserve"> - cláusula 21ª da CCT</t>
    </r>
  </si>
  <si>
    <t>TOTAL DO SUBMÓDULO 2.3</t>
  </si>
  <si>
    <t>* Não será admitida a inclusão de benefícios que onerem apenas o tomador de serviços, nos termos do PARECER N.º 15/2014/CPLC/DEPCONSU/PGF/AGU</t>
  </si>
  <si>
    <t>QUADRO RESUMO DO MÓDULO 2- ENCARGOS E BENEFÍCIOS ANUAIS, MENSAIS E DIÁRIOS</t>
  </si>
  <si>
    <t>Encargos e Benefícios Anuais, Mensais e diarios</t>
  </si>
  <si>
    <t>TOTAL DO MÓDULO 2</t>
  </si>
  <si>
    <t>-</t>
  </si>
  <si>
    <t>MÓDULO 3: PROVISÃO PARA RESCISÃO (REDAÇÃO DADA PELA INSTRUÇÃO NORMATIVA Nº 7, DE 2018)</t>
  </si>
  <si>
    <t>Provisão para Rescisão</t>
  </si>
  <si>
    <t>Aviso prévio indenizado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</si>
  <si>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</si>
  <si>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</si>
  <si>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t>Aviso prévio trabalhado</t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</si>
  <si>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</si>
  <si>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</si>
  <si>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t>TOTAL DO MÓDULO 3</t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</si>
  <si>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</si>
  <si>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MÓDULO 4: CUSTO DE REPOSIÇÃO DO PROFISSIONAL AUSENTE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</si>
  <si>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</si>
  <si>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</si>
  <si>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4.1</t>
  </si>
  <si>
    <t>Ausências Legais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</si>
  <si>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</si>
  <si>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</si>
  <si>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</si>
  <si>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</si>
  <si>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</si>
  <si>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</si>
  <si>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SUBTOTAL DO SUBMÓDULO 4.1</t>
  </si>
  <si>
    <t>Incidência do submódulo 2.2 sobre o submódulo 4.1</t>
  </si>
  <si>
    <t>TOTAL DO SUBMÓDULO 4.1</t>
  </si>
  <si>
    <t>QUADRO-RESUMO DO MÓDULO 4 – CUSTO DE REPOSIÇÃO DO PROFISSIONAL AUSENTE (REDAÇÃO DADA PELA INSTRUÇÃO NORMATIVA Nº 7, DE 2018)</t>
  </si>
  <si>
    <t>Custo de Reposição do Profissional Ausente</t>
  </si>
  <si>
    <t>Substituto nas ausências legais</t>
  </si>
  <si>
    <t>TOTAL DO MÓDULO 4</t>
  </si>
  <si>
    <t>MÓDULO 5: INSUMOS DIVERSOS</t>
  </si>
  <si>
    <t>Insumos Diversos</t>
  </si>
  <si>
    <t>Uniformes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</si>
  <si>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</si>
  <si>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</si>
  <si>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MÓDULO 6: CUSTOS INDIRETOS, TRIBUTOS E LUCRO</t>
  </si>
  <si>
    <t>Custos Indiretos, Tributos e Lucro</t>
  </si>
  <si>
    <t>Custos Indiretos</t>
  </si>
  <si>
    <t>Lucro</t>
  </si>
  <si>
    <t>Tributos</t>
  </si>
  <si>
    <t>PIS</t>
  </si>
  <si>
    <t>COFINS</t>
  </si>
  <si>
    <t>ISS</t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</si>
  <si>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</si>
  <si>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</si>
  <si>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</si>
  <si>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2. QUADRO RESUMO DO CUSTO POR EMPREGADO</t>
  </si>
  <si>
    <t>Mão-de-obra vinculada à execução contratual (valor por empregado)</t>
  </si>
  <si>
    <t>(R$)</t>
  </si>
  <si>
    <t>Módulo 1 – Composição da Remuneração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</si>
  <si>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</si>
  <si>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</si>
  <si>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</si>
  <si>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</si>
  <si>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</si>
  <si>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</si>
  <si>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Valor total por empregado</t>
  </si>
  <si>
    <t>OBS: Os licitantes devem preencher os campos marcados em amarelo</t>
  </si>
  <si>
    <t>CNPJ:</t>
  </si>
  <si>
    <t xml:space="preserve">FONE: </t>
  </si>
  <si>
    <t>ENDEREÇO:</t>
  </si>
  <si>
    <t>RAZÃO SOCIAL: Excelência Locação de Mão de obra LTDA-ME</t>
  </si>
  <si>
    <t>CNPJ: 12.060.919/0001-50</t>
  </si>
  <si>
    <t>ENDEREÇO: Rua Alaide Marques, nº 3219, sala 116, Bairro: Planalto, Teresina-PI, CEP: 64.050-320</t>
  </si>
  <si>
    <t>FONE: (86) 99827-2775 / 99861-3787</t>
  </si>
  <si>
    <t>50500.185486/2023-89</t>
  </si>
  <si>
    <t>36/2023</t>
  </si>
  <si>
    <t>Londrinal/PR</t>
  </si>
  <si>
    <t>PR000092/2023</t>
  </si>
  <si>
    <t>4110-05</t>
  </si>
  <si>
    <r>
      <t>Auxílio Alimentação</t>
    </r>
    <r>
      <rPr>
        <sz val="8"/>
        <rFont val="Ecofont Vera Sans"/>
        <family val="2"/>
      </rPr>
      <t xml:space="preserve"> (sem faltas no mês) </t>
    </r>
    <r>
      <rPr>
        <sz val="8"/>
        <rFont val="Ecofont Vera Sans"/>
      </rPr>
      <t>- cláusula 12ª da CCT</t>
    </r>
  </si>
  <si>
    <r>
      <t xml:space="preserve">Assistência médica  - </t>
    </r>
    <r>
      <rPr>
        <sz val="8"/>
        <rFont val="Ecofont Vera Sans"/>
      </rPr>
      <t>cláusula 16ª da CCT</t>
    </r>
  </si>
  <si>
    <r>
      <t xml:space="preserve">Benefício Social Familiar - </t>
    </r>
    <r>
      <rPr>
        <sz val="8"/>
        <rFont val="Ecofont Vera Sans"/>
      </rPr>
      <t>cláusula 17ª da CCT</t>
    </r>
  </si>
  <si>
    <t>ITEM</t>
  </si>
  <si>
    <t>DESCRIÇÃO/LOCAL DE PRESTAÇÃO DOS SERVIÇOS</t>
  </si>
  <si>
    <t>QUANTIDADE</t>
  </si>
  <si>
    <t>VALOR UNT</t>
  </si>
  <si>
    <t>VALOR MENSAL</t>
  </si>
  <si>
    <t>VALOR ANUAL</t>
  </si>
  <si>
    <t>TOTAL</t>
  </si>
  <si>
    <t>ESTATÍSTICO PLENO</t>
  </si>
  <si>
    <t>ECONOMISTA PLENO</t>
  </si>
  <si>
    <t>GESTOR DE PROJETOS</t>
  </si>
  <si>
    <t>Auxílio creche</t>
  </si>
  <si>
    <t>Auxílio Funeral</t>
  </si>
  <si>
    <t>SERVIÇOS DE APOIO TÉCNICO ESPECIALIZADO</t>
  </si>
  <si>
    <t>50500.178739/2024-49</t>
  </si>
  <si>
    <t>INDICAR DADOS DA LICITANTE</t>
  </si>
  <si>
    <t>90025/2024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</si>
</sst>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\ * #,##0.00_-;\-&quot;R$&quot;\ * #,##0.00_-;_-&quot;R$&quot;\ * &quot;-&quot;??_-;_-@_-"/>
    <numFmt numFmtId="165" formatCode="0.0000%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Ecofont Vera Sans"/>
      <family val="2"/>
    </font>
    <font>
      <sz val="9"/>
      <color theme="1"/>
      <name val="Ecofont Vera Sans"/>
      <family val="2"/>
    </font>
    <font>
      <strike/>
      <sz val="10"/>
      <color indexed="8"/>
      <name val="Ecofont Vera Sans"/>
      <family val="2"/>
    </font>
    <font>
      <sz val="10"/>
      <color indexed="8"/>
      <name val="Ecofont Vera Sans"/>
      <family val="2"/>
    </font>
    <font>
      <b/>
      <sz val="10"/>
      <color theme="1"/>
      <name val="Ecofont Vera Sans"/>
      <family val="2"/>
    </font>
    <font>
      <b/>
      <i/>
      <sz val="9"/>
      <color theme="1"/>
      <name val="Ecofont Vera Sans"/>
      <family val="2"/>
    </font>
    <font>
      <sz val="8"/>
      <name val="Ecofont Vera Sans"/>
      <family val="2"/>
    </font>
    <font>
      <b/>
      <sz val="9"/>
      <color theme="1"/>
      <name val="Ecofont Vera Sans"/>
      <family val="2"/>
    </font>
    <font>
      <sz val="10"/>
      <color theme="1"/>
      <name val="Times New Roman"/>
      <family val="1"/>
    </font>
    <font>
      <b/>
      <sz val="9"/>
      <color indexed="8"/>
      <name val="Ecofont Vera Sans"/>
      <family val="2"/>
    </font>
    <font>
      <sz val="9"/>
      <color indexed="8"/>
      <name val="Ecofont Vera Sans"/>
      <family val="2"/>
    </font>
    <font>
      <sz val="10"/>
      <name val="Ecofont Vera Sans"/>
      <family val="2"/>
    </font>
    <font>
      <b/>
      <sz val="10"/>
      <name val="Ecofont Vera Sans"/>
      <family val="2"/>
    </font>
    <font>
      <b/>
      <sz val="10"/>
      <color indexed="8"/>
      <name val="Ecofont Vera Sans"/>
      <family val="2"/>
    </font>
    <font>
      <sz val="8"/>
      <color indexed="8"/>
      <name val="Ecofont Vera Sans"/>
      <family val="2"/>
    </font>
    <font>
      <sz val="9"/>
      <color indexed="10"/>
      <name val="Ecofont Vera Sans"/>
      <family val="2"/>
    </font>
    <font>
      <sz val="8"/>
      <name val="Ecofont Vera Sans"/>
    </font>
    <font>
      <sz val="9"/>
      <color indexed="81"/>
      <name val="Segoe UI"/>
      <family val="2"/>
    </font>
    <font>
      <sz val="10"/>
      <name val="Ecofont Vera Sans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Rasa"/>
    </font>
    <font>
      <sz val="11"/>
      <name val="Calibri"/>
      <family val="2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rgb="FFFFFF00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4">
    <xf numFmtId="0" fontId="0" fillId="0" borderId="0" xfId="0"/>
    <xf numFmtId="0" fontId="2" fillId="2" borderId="1" xfId="0" applyFont="1" applyFill="1" applyBorder="1" applyProtection="1">
      <protection locked="0"/>
    </xf>
    <xf numFmtId="0" fontId="3" fillId="0" borderId="0" xfId="0" applyFont="1" applyProtection="1">
      <protection hidden="1"/>
    </xf>
    <xf numFmtId="0" fontId="2" fillId="2" borderId="4" xfId="0" applyFont="1" applyFill="1" applyBorder="1" applyProtection="1">
      <protection locked="0"/>
    </xf>
    <xf numFmtId="0" fontId="3" fillId="0" borderId="2" xfId="0" applyFont="1" applyBorder="1" applyProtection="1">
      <protection locked="0"/>
    </xf>
    <xf numFmtId="0" fontId="3" fillId="0" borderId="3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5" xfId="0" applyFont="1" applyBorder="1" applyProtection="1">
      <protection locked="0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2" borderId="9" xfId="0" applyFont="1" applyFill="1" applyBorder="1" applyAlignment="1" applyProtection="1">
      <alignment horizontal="center" vertical="center" wrapText="1"/>
      <protection hidden="1"/>
    </xf>
    <xf numFmtId="14" fontId="2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hidden="1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49" fontId="2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left" vertical="top" wrapText="1"/>
      <protection hidden="1"/>
    </xf>
    <xf numFmtId="0" fontId="2" fillId="2" borderId="0" xfId="0" applyFont="1" applyFill="1" applyAlignment="1" applyProtection="1">
      <alignment horizontal="center" vertical="center" wrapText="1"/>
      <protection hidden="1"/>
    </xf>
    <xf numFmtId="0" fontId="10" fillId="2" borderId="0" xfId="0" applyFont="1" applyFill="1" applyAlignment="1" applyProtection="1">
      <alignment vertical="center" wrapText="1"/>
      <protection hidden="1"/>
    </xf>
    <xf numFmtId="0" fontId="6" fillId="2" borderId="9" xfId="0" applyFont="1" applyFill="1" applyBorder="1" applyAlignment="1" applyProtection="1">
      <alignment horizontal="center" wrapText="1"/>
      <protection hidden="1"/>
    </xf>
    <xf numFmtId="0" fontId="2" fillId="2" borderId="9" xfId="0" applyFont="1" applyFill="1" applyBorder="1" applyAlignment="1" applyProtection="1">
      <alignment horizontal="center" wrapText="1"/>
      <protection hidden="1"/>
    </xf>
    <xf numFmtId="164" fontId="2" fillId="2" borderId="9" xfId="1" applyFont="1" applyFill="1" applyBorder="1" applyAlignment="1" applyProtection="1">
      <alignment horizontal="center" wrapText="1"/>
      <protection locked="0"/>
    </xf>
    <xf numFmtId="164" fontId="6" fillId="2" borderId="9" xfId="1" applyFont="1" applyFill="1" applyBorder="1" applyAlignment="1" applyProtection="1">
      <alignment horizontal="center" wrapText="1"/>
      <protection hidden="1"/>
    </xf>
    <xf numFmtId="0" fontId="6" fillId="4" borderId="9" xfId="0" applyFont="1" applyFill="1" applyBorder="1" applyAlignment="1" applyProtection="1">
      <alignment horizontal="center" wrapText="1"/>
      <protection hidden="1"/>
    </xf>
    <xf numFmtId="0" fontId="13" fillId="2" borderId="9" xfId="0" applyFont="1" applyFill="1" applyBorder="1" applyAlignment="1" applyProtection="1">
      <alignment horizontal="center" wrapText="1"/>
      <protection hidden="1"/>
    </xf>
    <xf numFmtId="0" fontId="13" fillId="2" borderId="9" xfId="0" applyFont="1" applyFill="1" applyBorder="1" applyAlignment="1" applyProtection="1">
      <alignment vertical="top" wrapText="1"/>
      <protection hidden="1"/>
    </xf>
    <xf numFmtId="10" fontId="13" fillId="2" borderId="9" xfId="2" applyNumberFormat="1" applyFont="1" applyFill="1" applyBorder="1" applyAlignment="1" applyProtection="1">
      <alignment horizontal="center" vertical="top" wrapText="1"/>
      <protection hidden="1"/>
    </xf>
    <xf numFmtId="164" fontId="13" fillId="2" borderId="9" xfId="1" applyFont="1" applyFill="1" applyBorder="1" applyAlignment="1" applyProtection="1">
      <alignment horizontal="center" vertical="top" wrapText="1"/>
      <protection hidden="1"/>
    </xf>
    <xf numFmtId="10" fontId="6" fillId="4" borderId="9" xfId="1" applyNumberFormat="1" applyFont="1" applyFill="1" applyBorder="1" applyAlignment="1" applyProtection="1">
      <alignment horizontal="center" vertical="top" wrapText="1"/>
      <protection hidden="1"/>
    </xf>
    <xf numFmtId="164" fontId="6" fillId="4" borderId="9" xfId="1" applyFont="1" applyFill="1" applyBorder="1" applyAlignment="1" applyProtection="1">
      <alignment horizontal="center" vertical="top" wrapText="1"/>
      <protection hidden="1"/>
    </xf>
    <xf numFmtId="0" fontId="6" fillId="0" borderId="4" xfId="0" applyFont="1" applyBorder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/>
      <protection hidden="1"/>
    </xf>
    <xf numFmtId="0" fontId="14" fillId="4" borderId="9" xfId="0" applyFont="1" applyFill="1" applyBorder="1" applyAlignment="1" applyProtection="1">
      <alignment horizontal="center" wrapText="1"/>
      <protection hidden="1"/>
    </xf>
    <xf numFmtId="0" fontId="13" fillId="0" borderId="9" xfId="0" applyFont="1" applyBorder="1" applyAlignment="1" applyProtection="1">
      <alignment horizontal="center" wrapText="1"/>
      <protection hidden="1"/>
    </xf>
    <xf numFmtId="0" fontId="13" fillId="0" borderId="9" xfId="0" applyFont="1" applyBorder="1" applyAlignment="1" applyProtection="1">
      <alignment vertical="top" wrapText="1"/>
      <protection hidden="1"/>
    </xf>
    <xf numFmtId="10" fontId="13" fillId="0" borderId="9" xfId="2" applyNumberFormat="1" applyFont="1" applyFill="1" applyBorder="1" applyAlignment="1" applyProtection="1">
      <alignment horizontal="center" wrapText="1"/>
      <protection hidden="1"/>
    </xf>
    <xf numFmtId="164" fontId="13" fillId="0" borderId="9" xfId="1" applyFont="1" applyFill="1" applyBorder="1" applyAlignment="1" applyProtection="1">
      <alignment horizontal="center" wrapText="1"/>
      <protection hidden="1"/>
    </xf>
    <xf numFmtId="10" fontId="14" fillId="4" borderId="9" xfId="2" applyNumberFormat="1" applyFont="1" applyFill="1" applyBorder="1" applyAlignment="1" applyProtection="1">
      <alignment horizontal="center" wrapText="1"/>
      <protection hidden="1"/>
    </xf>
    <xf numFmtId="164" fontId="14" fillId="4" borderId="9" xfId="1" applyFont="1" applyFill="1" applyBorder="1" applyAlignment="1" applyProtection="1">
      <alignment horizontal="center" wrapText="1"/>
      <protection hidden="1"/>
    </xf>
    <xf numFmtId="0" fontId="6" fillId="5" borderId="9" xfId="0" applyFont="1" applyFill="1" applyBorder="1" applyAlignment="1" applyProtection="1">
      <alignment horizontal="center" wrapText="1"/>
      <protection hidden="1"/>
    </xf>
    <xf numFmtId="0" fontId="2" fillId="0" borderId="9" xfId="0" applyFont="1" applyBorder="1" applyAlignment="1" applyProtection="1">
      <alignment horizontal="center" wrapText="1"/>
      <protection hidden="1"/>
    </xf>
    <xf numFmtId="0" fontId="2" fillId="2" borderId="9" xfId="0" applyFont="1" applyFill="1" applyBorder="1" applyAlignment="1" applyProtection="1">
      <alignment wrapText="1"/>
      <protection hidden="1"/>
    </xf>
    <xf numFmtId="0" fontId="13" fillId="2" borderId="9" xfId="0" applyFont="1" applyFill="1" applyBorder="1" applyAlignment="1" applyProtection="1">
      <alignment horizontal="left" vertical="center" wrapText="1"/>
      <protection hidden="1"/>
    </xf>
    <xf numFmtId="0" fontId="13" fillId="2" borderId="9" xfId="0" applyFont="1" applyFill="1" applyBorder="1" applyAlignment="1" applyProtection="1">
      <alignment vertical="center" wrapText="1"/>
      <protection hidden="1"/>
    </xf>
    <xf numFmtId="0" fontId="2" fillId="2" borderId="9" xfId="0" applyFont="1" applyFill="1" applyBorder="1" applyAlignment="1" applyProtection="1">
      <alignment vertical="center" wrapText="1"/>
      <protection hidden="1"/>
    </xf>
    <xf numFmtId="0" fontId="2" fillId="4" borderId="9" xfId="0" applyFont="1" applyFill="1" applyBorder="1" applyAlignment="1" applyProtection="1">
      <alignment wrapText="1"/>
      <protection hidden="1"/>
    </xf>
    <xf numFmtId="0" fontId="2" fillId="2" borderId="9" xfId="0" applyFont="1" applyFill="1" applyBorder="1" applyAlignment="1" applyProtection="1">
      <alignment vertical="top" wrapText="1"/>
      <protection hidden="1"/>
    </xf>
    <xf numFmtId="10" fontId="2" fillId="2" borderId="9" xfId="1" applyNumberFormat="1" applyFont="1" applyFill="1" applyBorder="1" applyAlignment="1" applyProtection="1">
      <alignment horizontal="center" wrapText="1"/>
      <protection hidden="1"/>
    </xf>
    <xf numFmtId="164" fontId="2" fillId="2" borderId="9" xfId="1" applyFont="1" applyFill="1" applyBorder="1" applyAlignment="1" applyProtection="1">
      <alignment horizontal="center" wrapText="1"/>
      <protection hidden="1"/>
    </xf>
    <xf numFmtId="10" fontId="6" fillId="4" borderId="9" xfId="1" applyNumberFormat="1" applyFont="1" applyFill="1" applyBorder="1" applyAlignment="1" applyProtection="1">
      <alignment horizontal="center" wrapText="1"/>
      <protection hidden="1"/>
    </xf>
    <xf numFmtId="164" fontId="6" fillId="4" borderId="9" xfId="1" applyFont="1" applyFill="1" applyBorder="1" applyAlignment="1" applyProtection="1">
      <alignment horizontal="center" wrapText="1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165" fontId="2" fillId="2" borderId="9" xfId="2" applyNumberFormat="1" applyFont="1" applyFill="1" applyBorder="1" applyAlignment="1" applyProtection="1">
      <alignment horizontal="center" vertical="center" wrapText="1"/>
      <protection locked="0"/>
    </xf>
    <xf numFmtId="165" fontId="6" fillId="4" borderId="9" xfId="2" applyNumberFormat="1" applyFont="1" applyFill="1" applyBorder="1" applyAlignment="1" applyProtection="1">
      <alignment horizontal="center" wrapText="1"/>
      <protection hidden="1"/>
    </xf>
    <xf numFmtId="0" fontId="6" fillId="0" borderId="4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  <xf numFmtId="10" fontId="2" fillId="2" borderId="9" xfId="2" applyNumberFormat="1" applyFont="1" applyFill="1" applyBorder="1" applyAlignment="1" applyProtection="1">
      <alignment horizontal="center" vertical="center" wrapText="1"/>
      <protection locked="0"/>
    </xf>
    <xf numFmtId="10" fontId="6" fillId="4" borderId="9" xfId="2" applyNumberFormat="1" applyFont="1" applyFill="1" applyBorder="1" applyAlignment="1" applyProtection="1">
      <alignment horizontal="center" wrapText="1"/>
      <protection hidden="1"/>
    </xf>
    <xf numFmtId="10" fontId="2" fillId="2" borderId="9" xfId="2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1" applyFont="1" applyFill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vertical="top" wrapText="1"/>
      <protection hidden="1"/>
    </xf>
    <xf numFmtId="164" fontId="2" fillId="0" borderId="9" xfId="1" applyFont="1" applyBorder="1" applyAlignment="1" applyProtection="1">
      <alignment horizontal="center" vertical="center" wrapText="1"/>
      <protection hidden="1"/>
    </xf>
    <xf numFmtId="10" fontId="6" fillId="2" borderId="9" xfId="2" applyNumberFormat="1" applyFont="1" applyFill="1" applyBorder="1" applyAlignment="1" applyProtection="1">
      <alignment horizontal="center" wrapText="1"/>
      <protection hidden="1"/>
    </xf>
    <xf numFmtId="164" fontId="6" fillId="0" borderId="9" xfId="1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wrapText="1"/>
      <protection hidden="1"/>
    </xf>
    <xf numFmtId="0" fontId="6" fillId="4" borderId="9" xfId="0" applyFont="1" applyFill="1" applyBorder="1" applyAlignment="1" applyProtection="1">
      <alignment horizontal="center" vertical="top" wrapText="1"/>
      <protection hidden="1"/>
    </xf>
    <xf numFmtId="0" fontId="5" fillId="2" borderId="13" xfId="0" applyFont="1" applyFill="1" applyBorder="1"/>
    <xf numFmtId="0" fontId="3" fillId="0" borderId="2" xfId="0" applyFont="1" applyBorder="1" applyProtection="1">
      <protection hidden="1"/>
    </xf>
    <xf numFmtId="0" fontId="2" fillId="2" borderId="9" xfId="0" applyFont="1" applyFill="1" applyBorder="1" applyAlignment="1" applyProtection="1">
      <alignment horizontal="center" vertical="top" wrapText="1"/>
      <protection hidden="1"/>
    </xf>
    <xf numFmtId="164" fontId="3" fillId="0" borderId="0" xfId="0" applyNumberFormat="1" applyFont="1" applyProtection="1">
      <protection hidden="1"/>
    </xf>
    <xf numFmtId="10" fontId="2" fillId="3" borderId="9" xfId="2" applyNumberFormat="1" applyFont="1" applyFill="1" applyBorder="1" applyAlignment="1" applyProtection="1">
      <alignment horizontal="center" wrapText="1"/>
      <protection locked="0"/>
    </xf>
    <xf numFmtId="0" fontId="13" fillId="2" borderId="9" xfId="0" applyFont="1" applyFill="1" applyBorder="1" applyAlignment="1" applyProtection="1">
      <alignment horizontal="center" vertical="center" wrapText="1"/>
      <protection hidden="1"/>
    </xf>
    <xf numFmtId="10" fontId="13" fillId="2" borderId="9" xfId="2" applyNumberFormat="1" applyFont="1" applyFill="1" applyBorder="1" applyAlignment="1" applyProtection="1">
      <alignment horizontal="center" vertical="center" wrapText="1"/>
      <protection hidden="1"/>
    </xf>
    <xf numFmtId="164" fontId="13" fillId="2" borderId="9" xfId="1" applyFont="1" applyFill="1" applyBorder="1" applyAlignment="1" applyProtection="1">
      <alignment horizontal="center" vertical="center" wrapText="1"/>
      <protection hidden="1"/>
    </xf>
    <xf numFmtId="164" fontId="2" fillId="2" borderId="9" xfId="1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hidden="1"/>
    </xf>
    <xf numFmtId="1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10" fontId="6" fillId="4" borderId="9" xfId="2" applyNumberFormat="1" applyFont="1" applyFill="1" applyBorder="1" applyAlignment="1" applyProtection="1">
      <alignment horizontal="center" vertical="center" wrapText="1"/>
      <protection hidden="1"/>
    </xf>
    <xf numFmtId="164" fontId="6" fillId="4" borderId="9" xfId="1" applyFont="1" applyFill="1" applyBorder="1" applyAlignment="1" applyProtection="1">
      <alignment horizontal="center" vertical="center" wrapText="1"/>
      <protection hidden="1"/>
    </xf>
    <xf numFmtId="4" fontId="2" fillId="3" borderId="9" xfId="0" applyNumberFormat="1" applyFont="1" applyFill="1" applyBorder="1" applyAlignment="1" applyProtection="1">
      <alignment horizontal="center" vertical="center" wrapText="1"/>
      <protection hidden="1"/>
    </xf>
    <xf numFmtId="164" fontId="2" fillId="3" borderId="9" xfId="1" applyFont="1" applyFill="1" applyBorder="1" applyAlignment="1" applyProtection="1">
      <alignment horizontal="center" wrapText="1"/>
      <protection locked="0"/>
    </xf>
    <xf numFmtId="164" fontId="13" fillId="3" borderId="9" xfId="1" applyFont="1" applyFill="1" applyBorder="1" applyAlignment="1" applyProtection="1">
      <alignment horizontal="center" wrapText="1"/>
      <protection hidden="1"/>
    </xf>
    <xf numFmtId="164" fontId="2" fillId="3" borderId="9" xfId="1" applyFont="1" applyFill="1" applyBorder="1" applyAlignment="1" applyProtection="1">
      <alignment horizontal="center" vertical="center" wrapText="1"/>
      <protection locked="0"/>
    </xf>
    <xf numFmtId="10" fontId="2" fillId="3" borderId="9" xfId="2" applyNumberFormat="1" applyFont="1" applyFill="1" applyBorder="1" applyAlignment="1" applyProtection="1">
      <alignment horizontal="center" vertical="center" wrapText="1"/>
      <protection locked="0"/>
    </xf>
    <xf numFmtId="164" fontId="2" fillId="3" borderId="9" xfId="1" applyFont="1" applyFill="1" applyBorder="1" applyAlignment="1" applyProtection="1">
      <alignment horizontal="center" wrapText="1"/>
      <protection hidden="1"/>
    </xf>
    <xf numFmtId="10" fontId="13" fillId="3" borderId="9" xfId="2" applyNumberFormat="1" applyFont="1" applyFill="1" applyBorder="1" applyAlignment="1" applyProtection="1">
      <alignment horizontal="center" wrapText="1"/>
      <protection hidden="1"/>
    </xf>
    <xf numFmtId="0" fontId="18" fillId="2" borderId="9" xfId="0" applyFont="1" applyFill="1" applyBorder="1" applyAlignment="1" applyProtection="1">
      <alignment horizontal="left" vertical="center" wrapText="1"/>
      <protection hidden="1"/>
    </xf>
    <xf numFmtId="0" fontId="0" fillId="0" borderId="9" xfId="0" applyBorder="1" applyAlignment="1">
      <alignment horizontal="center" vertical="center"/>
    </xf>
    <xf numFmtId="0" fontId="21" fillId="8" borderId="9" xfId="0" applyFont="1" applyFill="1" applyBorder="1" applyAlignment="1">
      <alignment horizontal="center" vertical="center"/>
    </xf>
    <xf numFmtId="164" fontId="2" fillId="0" borderId="9" xfId="1" applyFont="1" applyFill="1" applyBorder="1" applyAlignment="1" applyProtection="1">
      <alignment horizontal="center" wrapText="1"/>
      <protection hidden="1"/>
    </xf>
    <xf numFmtId="0" fontId="22" fillId="8" borderId="9" xfId="0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164" fontId="21" fillId="8" borderId="9" xfId="0" applyNumberFormat="1" applyFont="1" applyFill="1" applyBorder="1"/>
    <xf numFmtId="164" fontId="0" fillId="0" borderId="9" xfId="0" applyNumberFormat="1" applyBorder="1" applyAlignment="1">
      <alignment horizontal="center" vertical="center"/>
    </xf>
    <xf numFmtId="0" fontId="2" fillId="3" borderId="9" xfId="0" applyFont="1" applyFill="1" applyBorder="1" applyAlignment="1" applyProtection="1">
      <alignment horizontal="center" vertical="center" wrapText="1"/>
      <protection locked="0"/>
    </xf>
    <xf numFmtId="49" fontId="2" fillId="3" borderId="9" xfId="0" applyNumberFormat="1" applyFont="1" applyFill="1" applyBorder="1" applyAlignment="1" applyProtection="1">
      <alignment horizontal="center" vertical="center" wrapText="1"/>
      <protection locked="0"/>
    </xf>
    <xf numFmtId="14" fontId="2" fillId="3" borderId="9" xfId="0" applyNumberFormat="1" applyFont="1" applyFill="1" applyBorder="1" applyAlignment="1" applyProtection="1">
      <alignment horizontal="center" vertical="center" wrapText="1"/>
      <protection locked="0"/>
    </xf>
    <xf numFmtId="165" fontId="2" fillId="3" borderId="9" xfId="2" applyNumberFormat="1" applyFont="1" applyFill="1" applyBorder="1" applyAlignment="1" applyProtection="1">
      <alignment horizontal="center" vertical="center" wrapText="1"/>
      <protection locked="0"/>
    </xf>
    <xf numFmtId="0" fontId="2" fillId="3" borderId="9" xfId="0" applyFont="1" applyFill="1" applyBorder="1" applyAlignment="1" applyProtection="1">
      <alignment horizontal="center" vertical="center" wrapText="1"/>
      <protection hidden="1"/>
    </xf>
    <xf numFmtId="0" fontId="24" fillId="0" borderId="16" xfId="0" applyFont="1" applyBorder="1" applyAlignment="1">
      <alignment vertical="center" wrapText="1"/>
    </xf>
    <xf numFmtId="0" fontId="22" fillId="8" borderId="9" xfId="0" applyFont="1" applyFill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6" fillId="7" borderId="4" xfId="0" applyFont="1" applyFill="1" applyBorder="1" applyAlignment="1">
      <alignment horizontal="center" vertical="center"/>
    </xf>
    <xf numFmtId="0" fontId="26" fillId="7" borderId="0" xfId="0" applyFont="1" applyFill="1" applyAlignment="1">
      <alignment horizontal="center" vertical="center"/>
    </xf>
    <xf numFmtId="0" fontId="2" fillId="2" borderId="9" xfId="0" applyFont="1" applyFill="1" applyBorder="1" applyAlignment="1" applyProtection="1">
      <alignment horizontal="left" vertical="center" wrapText="1"/>
      <protection hidden="1"/>
    </xf>
    <xf numFmtId="0" fontId="2" fillId="0" borderId="9" xfId="0" applyFont="1" applyBorder="1" applyAlignment="1" applyProtection="1">
      <alignment horizontal="left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49" fontId="2" fillId="0" borderId="9" xfId="0" applyNumberFormat="1" applyFont="1" applyBorder="1" applyAlignment="1" applyProtection="1">
      <alignment horizontal="center" vertical="center" wrapText="1"/>
      <protection hidden="1"/>
    </xf>
    <xf numFmtId="0" fontId="2" fillId="2" borderId="11" xfId="0" applyFont="1" applyFill="1" applyBorder="1" applyAlignment="1" applyProtection="1">
      <alignment horizontal="left" vertical="center" wrapText="1"/>
      <protection hidden="1"/>
    </xf>
    <xf numFmtId="0" fontId="2" fillId="2" borderId="10" xfId="0" applyFont="1" applyFill="1" applyBorder="1" applyAlignment="1" applyProtection="1">
      <alignment horizontal="left" vertical="center" wrapText="1"/>
      <protection hidden="1"/>
    </xf>
    <xf numFmtId="0" fontId="6" fillId="2" borderId="0" xfId="0" applyFont="1" applyFill="1" applyAlignment="1" applyProtection="1">
      <alignment horizontal="center" vertical="center" wrapText="1"/>
      <protection hidden="1"/>
    </xf>
    <xf numFmtId="0" fontId="6" fillId="2" borderId="9" xfId="0" applyFont="1" applyFill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/>
      <protection hidden="1"/>
    </xf>
    <xf numFmtId="0" fontId="6" fillId="2" borderId="11" xfId="0" applyFont="1" applyFill="1" applyBorder="1" applyAlignment="1" applyProtection="1">
      <alignment horizontal="center" vertical="top" wrapText="1"/>
      <protection hidden="1"/>
    </xf>
    <xf numFmtId="0" fontId="6" fillId="2" borderId="12" xfId="0" applyFont="1" applyFill="1" applyBorder="1" applyAlignment="1" applyProtection="1">
      <alignment horizontal="center" vertical="top" wrapText="1"/>
      <protection hidden="1"/>
    </xf>
    <xf numFmtId="0" fontId="6" fillId="2" borderId="10" xfId="0" applyFont="1" applyFill="1" applyBorder="1" applyAlignment="1" applyProtection="1">
      <alignment horizontal="center" vertical="top" wrapText="1"/>
      <protection hidden="1"/>
    </xf>
    <xf numFmtId="0" fontId="3" fillId="0" borderId="1" xfId="0" applyFont="1" applyBorder="1" applyAlignment="1" applyProtection="1">
      <alignment horizontal="left" wrapText="1"/>
      <protection hidden="1"/>
    </xf>
    <xf numFmtId="0" fontId="3" fillId="0" borderId="2" xfId="0" applyFont="1" applyBorder="1" applyAlignment="1" applyProtection="1">
      <alignment horizontal="left" wrapText="1"/>
      <protection hidden="1"/>
    </xf>
    <xf numFmtId="0" fontId="6" fillId="0" borderId="4" xfId="0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  <xf numFmtId="0" fontId="6" fillId="4" borderId="9" xfId="0" applyFont="1" applyFill="1" applyBorder="1" applyAlignment="1" applyProtection="1">
      <alignment horizontal="center" vertical="top" wrapText="1"/>
      <protection hidden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14" fillId="4" borderId="9" xfId="0" applyFont="1" applyFill="1" applyBorder="1" applyAlignment="1" applyProtection="1">
      <alignment horizontal="center" vertical="top" wrapText="1"/>
      <protection hidden="1"/>
    </xf>
    <xf numFmtId="164" fontId="2" fillId="3" borderId="11" xfId="1" applyFont="1" applyFill="1" applyBorder="1" applyAlignment="1" applyProtection="1">
      <alignment horizontal="center" vertical="center" wrapText="1"/>
      <protection locked="0"/>
    </xf>
    <xf numFmtId="164" fontId="2" fillId="3" borderId="10" xfId="1" applyFont="1" applyFill="1" applyBorder="1" applyAlignment="1" applyProtection="1">
      <alignment horizontal="center" vertical="center" wrapText="1"/>
      <protection locked="0"/>
    </xf>
    <xf numFmtId="164" fontId="2" fillId="3" borderId="11" xfId="1" applyFont="1" applyFill="1" applyBorder="1" applyAlignment="1" applyProtection="1">
      <alignment horizontal="left" vertical="center" wrapText="1"/>
      <protection locked="0"/>
    </xf>
    <xf numFmtId="164" fontId="2" fillId="3" borderId="10" xfId="1" applyFont="1" applyFill="1" applyBorder="1" applyAlignment="1" applyProtection="1">
      <alignment horizontal="left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hidden="1"/>
    </xf>
    <xf numFmtId="0" fontId="6" fillId="4" borderId="10" xfId="0" applyFont="1" applyFill="1" applyBorder="1" applyAlignment="1" applyProtection="1">
      <alignment horizontal="center" vertical="center" wrapText="1"/>
      <protection hidden="1"/>
    </xf>
    <xf numFmtId="164" fontId="6" fillId="4" borderId="11" xfId="1" applyFont="1" applyFill="1" applyBorder="1" applyAlignment="1" applyProtection="1">
      <alignment horizontal="center" vertical="center" wrapText="1"/>
      <protection hidden="1"/>
    </xf>
    <xf numFmtId="164" fontId="6" fillId="4" borderId="10" xfId="1" applyFont="1" applyFill="1" applyBorder="1" applyAlignment="1" applyProtection="1">
      <alignment horizontal="center" vertical="center" wrapText="1"/>
      <protection hidden="1"/>
    </xf>
    <xf numFmtId="0" fontId="3" fillId="6" borderId="1" xfId="0" applyFont="1" applyFill="1" applyBorder="1" applyAlignment="1" applyProtection="1">
      <alignment horizontal="center" wrapText="1"/>
      <protection hidden="1"/>
    </xf>
    <xf numFmtId="0" fontId="3" fillId="6" borderId="2" xfId="0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left" vertical="top" wrapText="1"/>
      <protection hidden="1"/>
    </xf>
    <xf numFmtId="0" fontId="9" fillId="2" borderId="2" xfId="0" applyFont="1" applyFill="1" applyBorder="1" applyAlignment="1" applyProtection="1">
      <alignment horizontal="left" vertical="top" wrapText="1"/>
      <protection hidden="1"/>
    </xf>
    <xf numFmtId="0" fontId="2" fillId="0" borderId="11" xfId="0" applyFont="1" applyBorder="1" applyAlignment="1" applyProtection="1">
      <alignment horizontal="left" vertical="center" wrapText="1"/>
      <protection hidden="1"/>
    </xf>
    <xf numFmtId="0" fontId="2" fillId="0" borderId="12" xfId="0" applyFont="1" applyBorder="1" applyAlignment="1" applyProtection="1">
      <alignment horizontal="left" vertical="center" wrapText="1"/>
      <protection hidden="1"/>
    </xf>
    <xf numFmtId="0" fontId="2" fillId="0" borderId="10" xfId="0" applyFont="1" applyBorder="1" applyAlignment="1" applyProtection="1">
      <alignment horizontal="left" vertical="center" wrapText="1"/>
      <protection hidden="1"/>
    </xf>
    <xf numFmtId="0" fontId="6" fillId="4" borderId="9" xfId="0" applyFont="1" applyFill="1" applyBorder="1" applyAlignment="1" applyProtection="1">
      <alignment horizontal="center" vertical="center" wrapText="1"/>
      <protection hidden="1"/>
    </xf>
    <xf numFmtId="0" fontId="6" fillId="4" borderId="9" xfId="0" applyFont="1" applyFill="1" applyBorder="1" applyAlignment="1" applyProtection="1">
      <alignment horizontal="center" wrapText="1"/>
      <protection hidden="1"/>
    </xf>
    <xf numFmtId="0" fontId="6" fillId="5" borderId="9" xfId="0" applyFont="1" applyFill="1" applyBorder="1" applyAlignment="1" applyProtection="1">
      <alignment horizontal="center" wrapText="1"/>
      <protection hidden="1"/>
    </xf>
    <xf numFmtId="0" fontId="2" fillId="2" borderId="9" xfId="0" applyFont="1" applyFill="1" applyBorder="1" applyAlignment="1" applyProtection="1">
      <alignment horizontal="left" vertical="top" wrapText="1"/>
      <protection hidden="1"/>
    </xf>
    <xf numFmtId="0" fontId="3" fillId="0" borderId="1" xfId="0" applyFont="1" applyBorder="1" applyAlignment="1" applyProtection="1">
      <alignment horizontal="left"/>
      <protection hidden="1"/>
    </xf>
    <xf numFmtId="0" fontId="3" fillId="0" borderId="2" xfId="0" applyFont="1" applyBorder="1" applyAlignment="1" applyProtection="1">
      <alignment horizontal="left"/>
      <protection hidden="1"/>
    </xf>
    <xf numFmtId="0" fontId="6" fillId="0" borderId="4" xfId="0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7" xfId="0" applyFont="1" applyBorder="1" applyAlignment="1" applyProtection="1">
      <alignment horizontal="center"/>
      <protection hidden="1"/>
    </xf>
    <xf numFmtId="0" fontId="2" fillId="2" borderId="9" xfId="0" applyFont="1" applyFill="1" applyBorder="1" applyAlignment="1" applyProtection="1">
      <alignment horizontal="center" wrapText="1"/>
      <protection hidden="1"/>
    </xf>
    <xf numFmtId="0" fontId="7" fillId="3" borderId="2" xfId="0" applyFont="1" applyFill="1" applyBorder="1" applyAlignment="1" applyProtection="1">
      <alignment horizontal="left"/>
      <protection hidden="1"/>
    </xf>
    <xf numFmtId="0" fontId="2" fillId="2" borderId="9" xfId="0" applyFont="1" applyFill="1" applyBorder="1" applyAlignment="1" applyProtection="1">
      <alignment horizontal="left" wrapText="1"/>
      <protection hidden="1"/>
    </xf>
    <xf numFmtId="164" fontId="24" fillId="9" borderId="14" xfId="1" applyFont="1" applyFill="1" applyBorder="1" applyAlignment="1">
      <alignment horizontal="center" vertical="center" wrapText="1"/>
    </xf>
    <xf numFmtId="164" fontId="25" fillId="0" borderId="15" xfId="1" applyFont="1" applyBorder="1"/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OAFI\NOVA%20PASTA%20COAFI%202020.05\LICITA&#199;&#213;ES\Limpeza\Planilha%20de%20custo%20e%20Forma&#231;&#227;o%20de%20Pre&#231;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ÂMETROS"/>
      <sheetName val="INSUMOS - UNIFORME"/>
      <sheetName val="INSUMOS - MATERIAIS"/>
      <sheetName val="INSUMOS - EQUIPAMENTOS"/>
      <sheetName val="Servente"/>
      <sheetName val="VALOR GLOBAL"/>
      <sheetName val="Uniformes"/>
    </sheetNames>
    <sheetDataSet>
      <sheetData sheetId="0" refreshError="1">
        <row r="14">
          <cell r="A14" t="str">
            <v>Servente de limpeza</v>
          </cell>
        </row>
        <row r="35">
          <cell r="B35">
            <v>0.2</v>
          </cell>
        </row>
        <row r="36">
          <cell r="B36">
            <v>2.5000000000000001E-2</v>
          </cell>
        </row>
        <row r="38">
          <cell r="B38">
            <v>1.4999999999999999E-2</v>
          </cell>
        </row>
        <row r="39">
          <cell r="B39">
            <v>0.01</v>
          </cell>
        </row>
        <row r="40">
          <cell r="B40">
            <v>6.0000000000000001E-3</v>
          </cell>
        </row>
        <row r="41">
          <cell r="B41">
            <v>2E-3</v>
          </cell>
        </row>
        <row r="42">
          <cell r="B42">
            <v>0.08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7"/>
  <sheetViews>
    <sheetView tabSelected="1" zoomScaleNormal="100" workbookViewId="0">
      <selection sqref="A1:F1"/>
    </sheetView>
  </sheetViews>
  <sheetFormatPr defaultRowHeight="15"/>
  <cols>
    <col min="1" max="1" width="5.42578125" bestFit="1" customWidth="1"/>
    <col min="2" max="2" width="50" customWidth="1"/>
    <col min="3" max="3" width="13.140625" bestFit="1" customWidth="1"/>
    <col min="4" max="4" width="18" customWidth="1"/>
    <col min="5" max="5" width="14.42578125" bestFit="1" customWidth="1"/>
    <col min="6" max="6" width="16" bestFit="1" customWidth="1"/>
  </cols>
  <sheetData>
    <row r="1" spans="1:6" ht="103.5" customHeight="1">
      <c r="A1" s="103" t="s">
        <v>163</v>
      </c>
      <c r="B1" s="104"/>
      <c r="C1" s="104"/>
      <c r="D1" s="104"/>
      <c r="E1" s="104"/>
      <c r="F1" s="104"/>
    </row>
    <row r="2" spans="1:6" ht="15" customHeight="1">
      <c r="A2" s="101" t="s">
        <v>161</v>
      </c>
      <c r="B2" s="102"/>
      <c r="C2" s="102"/>
      <c r="D2" s="102"/>
      <c r="E2" s="102"/>
      <c r="F2" s="102"/>
    </row>
    <row r="3" spans="1:6" ht="30">
      <c r="A3" s="90" t="s">
        <v>149</v>
      </c>
      <c r="B3" s="90" t="s">
        <v>150</v>
      </c>
      <c r="C3" s="90" t="s">
        <v>151</v>
      </c>
      <c r="D3" s="90" t="s">
        <v>152</v>
      </c>
      <c r="E3" s="90" t="s">
        <v>153</v>
      </c>
      <c r="F3" s="90" t="s">
        <v>154</v>
      </c>
    </row>
    <row r="4" spans="1:6">
      <c r="A4" s="91">
        <v>1</v>
      </c>
      <c r="B4" s="91" t="s">
        <v>156</v>
      </c>
      <c r="C4" s="87">
        <v>2</v>
      </c>
      <c r="D4" s="93">
        <v>0</v>
      </c>
      <c r="E4" s="93">
        <f>C4*D4</f>
        <v>0</v>
      </c>
      <c r="F4" s="93">
        <f>E4*12</f>
        <v>0</v>
      </c>
    </row>
    <row r="5" spans="1:6">
      <c r="A5" s="91">
        <v>2</v>
      </c>
      <c r="B5" s="91" t="s">
        <v>157</v>
      </c>
      <c r="C5" s="87">
        <v>1</v>
      </c>
      <c r="D5" s="93">
        <v>0</v>
      </c>
      <c r="E5" s="93">
        <f t="shared" ref="E5:E6" si="0">C5*D5</f>
        <v>0</v>
      </c>
      <c r="F5" s="93">
        <f t="shared" ref="F5:F7" si="1">E5*12</f>
        <v>0</v>
      </c>
    </row>
    <row r="6" spans="1:6" ht="14.25" customHeight="1">
      <c r="A6" s="91">
        <v>3</v>
      </c>
      <c r="B6" s="91" t="s">
        <v>158</v>
      </c>
      <c r="C6" s="87">
        <v>2</v>
      </c>
      <c r="D6" s="93">
        <v>0</v>
      </c>
      <c r="E6" s="93">
        <f t="shared" si="0"/>
        <v>0</v>
      </c>
      <c r="F6" s="93">
        <f t="shared" si="1"/>
        <v>0</v>
      </c>
    </row>
    <row r="7" spans="1:6">
      <c r="A7" s="100" t="s">
        <v>155</v>
      </c>
      <c r="B7" s="100"/>
      <c r="C7" s="88">
        <f>SUM(C4:C6)</f>
        <v>5</v>
      </c>
      <c r="D7" s="92">
        <f>SUM(D4:D6)</f>
        <v>0</v>
      </c>
      <c r="E7" s="92">
        <f>SUM(E4:E6)</f>
        <v>0</v>
      </c>
      <c r="F7" s="92">
        <f t="shared" si="1"/>
        <v>0</v>
      </c>
    </row>
  </sheetData>
  <mergeCells count="3">
    <mergeCell ref="A7:B7"/>
    <mergeCell ref="A2:F2"/>
    <mergeCell ref="A1:F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6"/>
  <sheetViews>
    <sheetView showGridLines="0" zoomScaleNormal="100" zoomScaleSheetLayoutView="100" workbookViewId="0">
      <selection activeCell="C8" sqref="C8:D8"/>
    </sheetView>
  </sheetViews>
  <sheetFormatPr defaultColWidth="0" defaultRowHeight="12" customHeight="1" zeroHeight="1"/>
  <cols>
    <col min="1" max="1" width="5" style="2" customWidth="1"/>
    <col min="2" max="2" width="48.7109375" style="2" customWidth="1"/>
    <col min="3" max="3" width="18" style="2" customWidth="1"/>
    <col min="4" max="4" width="18.42578125" style="2" customWidth="1"/>
    <col min="5" max="5" width="17.42578125" style="2" hidden="1" customWidth="1"/>
    <col min="6" max="16384" width="0" style="2" hidden="1"/>
  </cols>
  <sheetData>
    <row r="1" spans="1:4" ht="12.75">
      <c r="A1" s="1" t="s">
        <v>0</v>
      </c>
      <c r="B1" s="4"/>
      <c r="C1" s="4"/>
      <c r="D1" s="5"/>
    </row>
    <row r="2" spans="1:4" ht="12.75">
      <c r="A2" s="3" t="s">
        <v>1</v>
      </c>
      <c r="B2" s="6"/>
      <c r="C2" s="6"/>
      <c r="D2" s="7"/>
    </row>
    <row r="3" spans="1:4" ht="12.75">
      <c r="A3" s="3" t="s">
        <v>2</v>
      </c>
      <c r="B3" s="6"/>
      <c r="C3" s="6"/>
      <c r="D3" s="7"/>
    </row>
    <row r="4" spans="1:4" ht="12.75">
      <c r="A4" s="3" t="s">
        <v>3</v>
      </c>
      <c r="B4" s="6"/>
      <c r="C4" s="6"/>
      <c r="D4" s="7"/>
    </row>
    <row r="5" spans="1:4" ht="12.75">
      <c r="A5" s="3" t="s">
        <v>4</v>
      </c>
      <c r="B5" s="6"/>
      <c r="C5" s="6"/>
      <c r="D5" s="7"/>
    </row>
    <row r="6" spans="1:4">
      <c r="A6" s="6"/>
      <c r="B6" s="6"/>
      <c r="C6" s="6"/>
      <c r="D6" s="6"/>
    </row>
    <row r="7" spans="1:4" ht="12.75">
      <c r="A7" s="106" t="s">
        <v>5</v>
      </c>
      <c r="B7" s="106"/>
      <c r="C7" s="107" t="s">
        <v>162</v>
      </c>
      <c r="D7" s="107"/>
    </row>
    <row r="8" spans="1:4" ht="12.75">
      <c r="A8" s="106" t="s">
        <v>6</v>
      </c>
      <c r="B8" s="106"/>
      <c r="C8" s="108" t="s">
        <v>164</v>
      </c>
      <c r="D8" s="108"/>
    </row>
    <row r="9" spans="1:4"/>
    <row r="10" spans="1:4" ht="12.75">
      <c r="A10" s="8"/>
      <c r="B10" s="8"/>
      <c r="C10" s="8"/>
      <c r="D10" s="8"/>
    </row>
    <row r="11" spans="1:4" ht="12.75">
      <c r="A11" s="9" t="s">
        <v>7</v>
      </c>
      <c r="B11" s="105" t="s">
        <v>8</v>
      </c>
      <c r="C11" s="105"/>
      <c r="D11" s="96"/>
    </row>
    <row r="12" spans="1:4" ht="12.75">
      <c r="A12" s="9" t="s">
        <v>9</v>
      </c>
      <c r="B12" s="105" t="s">
        <v>10</v>
      </c>
      <c r="C12" s="105"/>
      <c r="D12" s="11" t="s">
        <v>11</v>
      </c>
    </row>
    <row r="13" spans="1:4" ht="12.75">
      <c r="A13" s="9" t="s">
        <v>12</v>
      </c>
      <c r="B13" s="105" t="s">
        <v>13</v>
      </c>
      <c r="C13" s="105"/>
      <c r="D13" s="94"/>
    </row>
    <row r="14" spans="1:4" ht="12.75">
      <c r="A14" s="9" t="s">
        <v>14</v>
      </c>
      <c r="B14" s="109" t="s">
        <v>15</v>
      </c>
      <c r="C14" s="110"/>
      <c r="D14" s="95"/>
    </row>
    <row r="15" spans="1:4" ht="12.75">
      <c r="A15" s="9" t="s">
        <v>16</v>
      </c>
      <c r="B15" s="105" t="s">
        <v>17</v>
      </c>
      <c r="C15" s="105"/>
      <c r="D15" s="98"/>
    </row>
    <row r="16" spans="1:4">
      <c r="A16" s="14"/>
      <c r="B16" s="14"/>
      <c r="C16" s="15"/>
      <c r="D16" s="14"/>
    </row>
    <row r="17" spans="1:4" ht="12.75">
      <c r="A17" s="111" t="s">
        <v>18</v>
      </c>
      <c r="B17" s="111"/>
      <c r="C17" s="111"/>
      <c r="D17" s="111"/>
    </row>
    <row r="18" spans="1:4" ht="30" customHeight="1">
      <c r="A18" s="112" t="s">
        <v>19</v>
      </c>
      <c r="B18" s="112"/>
      <c r="C18" s="112"/>
      <c r="D18" s="112"/>
    </row>
    <row r="19" spans="1:4" ht="25.5">
      <c r="A19" s="9">
        <v>1</v>
      </c>
      <c r="B19" s="105" t="s">
        <v>20</v>
      </c>
      <c r="C19" s="105"/>
      <c r="D19" s="98" t="s">
        <v>156</v>
      </c>
    </row>
    <row r="20" spans="1:4" ht="12.75">
      <c r="A20" s="9">
        <v>2</v>
      </c>
      <c r="B20" s="105" t="s">
        <v>21</v>
      </c>
      <c r="C20" s="105"/>
      <c r="D20" s="98"/>
    </row>
    <row r="21" spans="1:4" ht="12.75">
      <c r="A21" s="9">
        <v>3</v>
      </c>
      <c r="B21" s="105" t="s">
        <v>22</v>
      </c>
      <c r="C21" s="105"/>
      <c r="D21" s="79">
        <v>9252.2800000000007</v>
      </c>
    </row>
    <row r="22" spans="1:4" ht="26.25" customHeight="1">
      <c r="A22" s="9">
        <v>4</v>
      </c>
      <c r="B22" s="105" t="s">
        <v>23</v>
      </c>
      <c r="C22" s="105"/>
      <c r="D22" s="98"/>
    </row>
    <row r="23" spans="1:4" ht="12.75">
      <c r="A23" s="9">
        <v>5</v>
      </c>
      <c r="B23" s="105" t="s">
        <v>25</v>
      </c>
      <c r="C23" s="105"/>
      <c r="D23" s="96"/>
    </row>
    <row r="24" spans="1:4" ht="12.75">
      <c r="A24" s="16"/>
      <c r="B24" s="16"/>
      <c r="C24" s="16"/>
      <c r="D24" s="17"/>
    </row>
    <row r="25" spans="1:4" ht="12.75">
      <c r="A25" s="16"/>
      <c r="B25" s="16"/>
      <c r="C25" s="16"/>
      <c r="D25" s="17"/>
    </row>
    <row r="26" spans="1:4" ht="12.75">
      <c r="A26" s="111" t="s">
        <v>26</v>
      </c>
      <c r="B26" s="111"/>
      <c r="C26" s="111"/>
      <c r="D26" s="111"/>
    </row>
    <row r="27" spans="1:4" ht="12.75">
      <c r="A27" s="18">
        <v>1</v>
      </c>
      <c r="B27" s="112" t="s">
        <v>27</v>
      </c>
      <c r="C27" s="112"/>
      <c r="D27" s="18" t="s">
        <v>28</v>
      </c>
    </row>
    <row r="28" spans="1:4" ht="12.75">
      <c r="A28" s="19" t="s">
        <v>7</v>
      </c>
      <c r="B28" s="105" t="s">
        <v>29</v>
      </c>
      <c r="C28" s="105"/>
      <c r="D28" s="80">
        <v>9252.2800000000007</v>
      </c>
    </row>
    <row r="29" spans="1:4" ht="12.75">
      <c r="A29" s="19" t="s">
        <v>9</v>
      </c>
      <c r="B29" s="105" t="s">
        <v>30</v>
      </c>
      <c r="C29" s="105"/>
      <c r="D29" s="80">
        <v>0</v>
      </c>
    </row>
    <row r="30" spans="1:4" ht="15" customHeight="1">
      <c r="A30" s="115" t="s">
        <v>31</v>
      </c>
      <c r="B30" s="116"/>
      <c r="C30" s="117"/>
      <c r="D30" s="21">
        <f>SUM(D28:D29)</f>
        <v>9252.2800000000007</v>
      </c>
    </row>
    <row r="31" spans="1:4" ht="24" customHeight="1">
      <c r="A31" s="118" t="s">
        <v>32</v>
      </c>
      <c r="B31" s="119"/>
      <c r="C31" s="119"/>
      <c r="D31" s="119"/>
    </row>
    <row r="32" spans="1:4" ht="12.75">
      <c r="A32" s="113"/>
      <c r="B32" s="114"/>
      <c r="C32" s="114"/>
      <c r="D32" s="114"/>
    </row>
    <row r="33" spans="1:4" ht="15" customHeight="1">
      <c r="A33" s="113" t="s">
        <v>33</v>
      </c>
      <c r="B33" s="114"/>
      <c r="C33" s="114"/>
      <c r="D33" s="114"/>
    </row>
    <row r="34" spans="1:4" ht="15" customHeight="1">
      <c r="A34" s="113" t="s">
        <v>34</v>
      </c>
      <c r="B34" s="114"/>
      <c r="C34" s="114"/>
      <c r="D34" s="114"/>
    </row>
    <row r="35" spans="1:4" ht="25.5" customHeight="1">
      <c r="A35" s="22" t="s">
        <v>35</v>
      </c>
      <c r="B35" s="22" t="s">
        <v>36</v>
      </c>
      <c r="C35" s="22" t="s">
        <v>37</v>
      </c>
      <c r="D35" s="22" t="s">
        <v>28</v>
      </c>
    </row>
    <row r="36" spans="1:4" ht="12.75">
      <c r="A36" s="23" t="s">
        <v>7</v>
      </c>
      <c r="B36" s="24" t="s">
        <v>38</v>
      </c>
      <c r="C36" s="25">
        <v>8.3299999999999999E-2</v>
      </c>
      <c r="D36" s="26">
        <f>C36*D30</f>
        <v>770.714924</v>
      </c>
    </row>
    <row r="37" spans="1:4" ht="26.25" customHeight="1">
      <c r="A37" s="71" t="s">
        <v>9</v>
      </c>
      <c r="B37" s="42" t="s">
        <v>39</v>
      </c>
      <c r="C37" s="72">
        <v>2.7799999999999998E-2</v>
      </c>
      <c r="D37" s="73">
        <f>D30*C37</f>
        <v>257.21338400000002</v>
      </c>
    </row>
    <row r="38" spans="1:4" ht="12.75">
      <c r="A38" s="122" t="s">
        <v>40</v>
      </c>
      <c r="B38" s="122"/>
      <c r="C38" s="27">
        <f>SUM(C36:C37)</f>
        <v>0.1111</v>
      </c>
      <c r="D38" s="28">
        <f>SUM(D36:D37)</f>
        <v>1027.928308</v>
      </c>
    </row>
    <row r="39" spans="1:4" ht="12.75">
      <c r="A39" s="23" t="s">
        <v>12</v>
      </c>
      <c r="B39" s="24" t="s">
        <v>41</v>
      </c>
      <c r="C39" s="25">
        <f>C38*C55</f>
        <v>3.7551800000000003E-2</v>
      </c>
      <c r="D39" s="26">
        <f>D30*C39</f>
        <v>347.43976810400005</v>
      </c>
    </row>
    <row r="40" spans="1:4" ht="12.75">
      <c r="A40" s="122" t="s">
        <v>42</v>
      </c>
      <c r="B40" s="122"/>
      <c r="C40" s="27">
        <f>SUM(C38:C39)</f>
        <v>0.1486518</v>
      </c>
      <c r="D40" s="28">
        <f>SUM(D38:D39)</f>
        <v>1375.368076104</v>
      </c>
    </row>
    <row r="41" spans="1:4" ht="53.25" customHeight="1">
      <c r="A41" s="123" t="s">
        <v>43</v>
      </c>
      <c r="B41" s="124"/>
      <c r="C41" s="124"/>
      <c r="D41" s="125"/>
    </row>
    <row r="42" spans="1:4" ht="40.5" customHeight="1">
      <c r="A42" s="126" t="s">
        <v>44</v>
      </c>
      <c r="B42" s="127"/>
      <c r="C42" s="127"/>
      <c r="D42" s="128"/>
    </row>
    <row r="43" spans="1:4" ht="51.75" customHeight="1">
      <c r="A43" s="129" t="s">
        <v>45</v>
      </c>
      <c r="B43" s="130"/>
      <c r="C43" s="130"/>
      <c r="D43" s="131"/>
    </row>
    <row r="44" spans="1:4" ht="15" customHeight="1">
      <c r="A44" s="29"/>
      <c r="B44" s="30"/>
      <c r="C44" s="30"/>
      <c r="D44" s="30"/>
    </row>
    <row r="45" spans="1:4" ht="25.5" customHeight="1">
      <c r="A45" s="120" t="s">
        <v>46</v>
      </c>
      <c r="B45" s="121"/>
      <c r="C45" s="121"/>
      <c r="D45" s="121"/>
    </row>
    <row r="46" spans="1:4" ht="17.25" customHeight="1">
      <c r="A46" s="31" t="s">
        <v>47</v>
      </c>
      <c r="B46" s="31" t="s">
        <v>48</v>
      </c>
      <c r="C46" s="31" t="s">
        <v>37</v>
      </c>
      <c r="D46" s="31" t="s">
        <v>28</v>
      </c>
    </row>
    <row r="47" spans="1:4" ht="12.75">
      <c r="A47" s="32" t="s">
        <v>7</v>
      </c>
      <c r="B47" s="33" t="s">
        <v>49</v>
      </c>
      <c r="C47" s="34">
        <v>0.2</v>
      </c>
      <c r="D47" s="35">
        <f>D30*C47</f>
        <v>1850.4560000000001</v>
      </c>
    </row>
    <row r="48" spans="1:4" ht="12.75">
      <c r="A48" s="32" t="s">
        <v>9</v>
      </c>
      <c r="B48" s="33" t="s">
        <v>50</v>
      </c>
      <c r="C48" s="34">
        <f>[1]PARÂMETROS!B36</f>
        <v>2.5000000000000001E-2</v>
      </c>
      <c r="D48" s="35">
        <f>D30*C48</f>
        <v>231.30700000000002</v>
      </c>
    </row>
    <row r="49" spans="1:4" ht="12.75">
      <c r="A49" s="32" t="s">
        <v>12</v>
      </c>
      <c r="B49" s="33" t="s">
        <v>51</v>
      </c>
      <c r="C49" s="85">
        <v>0</v>
      </c>
      <c r="D49" s="81">
        <f>D30*C49</f>
        <v>0</v>
      </c>
    </row>
    <row r="50" spans="1:4" ht="12.75">
      <c r="A50" s="32" t="s">
        <v>14</v>
      </c>
      <c r="B50" s="33" t="s">
        <v>52</v>
      </c>
      <c r="C50" s="34">
        <f>[1]PARÂMETROS!B38</f>
        <v>1.4999999999999999E-2</v>
      </c>
      <c r="D50" s="35">
        <f>D30*C50</f>
        <v>138.7842</v>
      </c>
    </row>
    <row r="51" spans="1:4" ht="12.75">
      <c r="A51" s="32" t="s">
        <v>16</v>
      </c>
      <c r="B51" s="33" t="s">
        <v>53</v>
      </c>
      <c r="C51" s="34">
        <f>[1]PARÂMETROS!B39</f>
        <v>0.01</v>
      </c>
      <c r="D51" s="35">
        <f>D30*C51</f>
        <v>92.522800000000004</v>
      </c>
    </row>
    <row r="52" spans="1:4" ht="12.75">
      <c r="A52" s="32" t="s">
        <v>54</v>
      </c>
      <c r="B52" s="33" t="s">
        <v>55</v>
      </c>
      <c r="C52" s="34">
        <f>[1]PARÂMETROS!B40</f>
        <v>6.0000000000000001E-3</v>
      </c>
      <c r="D52" s="35">
        <f>D30*C52</f>
        <v>55.513680000000008</v>
      </c>
    </row>
    <row r="53" spans="1:4" ht="12.75">
      <c r="A53" s="32" t="s">
        <v>56</v>
      </c>
      <c r="B53" s="33" t="s">
        <v>57</v>
      </c>
      <c r="C53" s="34">
        <f>[1]PARÂMETROS!B41</f>
        <v>2E-3</v>
      </c>
      <c r="D53" s="35">
        <f>D30*C53</f>
        <v>18.504560000000001</v>
      </c>
    </row>
    <row r="54" spans="1:4" ht="12.75">
      <c r="A54" s="32" t="s">
        <v>58</v>
      </c>
      <c r="B54" s="33" t="s">
        <v>59</v>
      </c>
      <c r="C54" s="34">
        <f>[1]PARÂMETROS!B42</f>
        <v>0.08</v>
      </c>
      <c r="D54" s="35">
        <f>D30*C54</f>
        <v>740.18240000000003</v>
      </c>
    </row>
    <row r="55" spans="1:4" ht="12.75">
      <c r="A55" s="132" t="s">
        <v>60</v>
      </c>
      <c r="B55" s="132"/>
      <c r="C55" s="36">
        <f>SUM(C47:C54)</f>
        <v>0.33800000000000002</v>
      </c>
      <c r="D55" s="37">
        <f>SUM(D47:D54)</f>
        <v>3127.2706400000002</v>
      </c>
    </row>
    <row r="56" spans="1:4" ht="27" customHeight="1">
      <c r="A56" s="123" t="s">
        <v>61</v>
      </c>
      <c r="B56" s="124"/>
      <c r="C56" s="124"/>
      <c r="D56" s="125"/>
    </row>
    <row r="57" spans="1:4" ht="27" customHeight="1">
      <c r="A57" s="126" t="s">
        <v>62</v>
      </c>
      <c r="B57" s="127"/>
      <c r="C57" s="127"/>
      <c r="D57" s="128"/>
    </row>
    <row r="58" spans="1:4" ht="27" customHeight="1">
      <c r="A58" s="129" t="s">
        <v>63</v>
      </c>
      <c r="B58" s="130"/>
      <c r="C58" s="130"/>
      <c r="D58" s="131"/>
    </row>
    <row r="59" spans="1:4" ht="15" customHeight="1">
      <c r="A59" s="30"/>
      <c r="B59" s="30"/>
      <c r="C59" s="30"/>
      <c r="D59" s="30"/>
    </row>
    <row r="60" spans="1:4" ht="15" customHeight="1">
      <c r="A60" s="120" t="s">
        <v>64</v>
      </c>
      <c r="B60" s="121"/>
      <c r="C60" s="121"/>
      <c r="D60" s="121"/>
    </row>
    <row r="61" spans="1:4" ht="12.75">
      <c r="A61" s="38" t="s">
        <v>65</v>
      </c>
      <c r="B61" s="38" t="s">
        <v>66</v>
      </c>
      <c r="C61" s="38" t="s">
        <v>67</v>
      </c>
      <c r="D61" s="38" t="s">
        <v>68</v>
      </c>
    </row>
    <row r="62" spans="1:4" ht="12.75">
      <c r="A62" s="39" t="s">
        <v>7</v>
      </c>
      <c r="B62" s="40" t="s">
        <v>69</v>
      </c>
      <c r="C62" s="80">
        <v>0</v>
      </c>
      <c r="D62" s="20">
        <v>0</v>
      </c>
    </row>
    <row r="63" spans="1:4" ht="24">
      <c r="A63" s="75" t="s">
        <v>9</v>
      </c>
      <c r="B63" s="41" t="s">
        <v>70</v>
      </c>
      <c r="C63" s="82">
        <v>42.2</v>
      </c>
      <c r="D63" s="74">
        <f>(C63*22)</f>
        <v>928.40000000000009</v>
      </c>
    </row>
    <row r="64" spans="1:4" ht="12.75">
      <c r="A64" s="75" t="s">
        <v>12</v>
      </c>
      <c r="B64" s="86" t="s">
        <v>71</v>
      </c>
      <c r="C64" s="133">
        <v>0</v>
      </c>
      <c r="D64" s="134"/>
    </row>
    <row r="65" spans="1:4" ht="12.75">
      <c r="A65" s="39" t="s">
        <v>12</v>
      </c>
      <c r="B65" s="42" t="s">
        <v>159</v>
      </c>
      <c r="C65" s="135">
        <v>0</v>
      </c>
      <c r="D65" s="136"/>
    </row>
    <row r="66" spans="1:4" ht="12.75">
      <c r="A66" s="39" t="s">
        <v>14</v>
      </c>
      <c r="B66" s="43" t="s">
        <v>160</v>
      </c>
      <c r="C66" s="135">
        <v>0</v>
      </c>
      <c r="D66" s="136"/>
    </row>
    <row r="67" spans="1:4" ht="15" customHeight="1">
      <c r="A67" s="39" t="s">
        <v>16</v>
      </c>
      <c r="B67" s="43" t="s">
        <v>30</v>
      </c>
      <c r="C67" s="135">
        <v>0</v>
      </c>
      <c r="D67" s="136"/>
    </row>
    <row r="68" spans="1:4" ht="27" customHeight="1">
      <c r="A68" s="137" t="s">
        <v>72</v>
      </c>
      <c r="B68" s="138"/>
      <c r="C68" s="139">
        <f>D62+D63+C64+C65+C66+C67</f>
        <v>928.40000000000009</v>
      </c>
      <c r="D68" s="140"/>
    </row>
    <row r="69" spans="1:4">
      <c r="A69" s="141" t="s">
        <v>73</v>
      </c>
      <c r="B69" s="142"/>
      <c r="C69" s="142"/>
      <c r="D69" s="142"/>
    </row>
    <row r="70" spans="1:4" ht="29.25" customHeight="1">
      <c r="A70" s="143"/>
      <c r="B70" s="144"/>
      <c r="C70" s="144"/>
      <c r="D70" s="144"/>
    </row>
    <row r="71" spans="1:4" ht="12.75">
      <c r="A71" s="120" t="s">
        <v>74</v>
      </c>
      <c r="B71" s="121"/>
      <c r="C71" s="121"/>
      <c r="D71" s="121"/>
    </row>
    <row r="72" spans="1:4" ht="12.75">
      <c r="A72" s="22">
        <v>2</v>
      </c>
      <c r="B72" s="22" t="s">
        <v>75</v>
      </c>
      <c r="C72" s="22" t="s">
        <v>37</v>
      </c>
      <c r="D72" s="22" t="s">
        <v>28</v>
      </c>
    </row>
    <row r="73" spans="1:4" ht="25.5">
      <c r="A73" s="9" t="s">
        <v>35</v>
      </c>
      <c r="B73" s="43" t="s">
        <v>36</v>
      </c>
      <c r="C73" s="76">
        <f>C40</f>
        <v>0.1486518</v>
      </c>
      <c r="D73" s="59">
        <f>D40</f>
        <v>1375.368076104</v>
      </c>
    </row>
    <row r="74" spans="1:4" ht="12.75">
      <c r="A74" s="9" t="s">
        <v>47</v>
      </c>
      <c r="B74" s="43" t="s">
        <v>48</v>
      </c>
      <c r="C74" s="76">
        <f>C55</f>
        <v>0.33800000000000002</v>
      </c>
      <c r="D74" s="59">
        <f>D55</f>
        <v>3127.2706400000002</v>
      </c>
    </row>
    <row r="75" spans="1:4" ht="12.75">
      <c r="A75" s="9" t="s">
        <v>65</v>
      </c>
      <c r="B75" s="43" t="s">
        <v>66</v>
      </c>
      <c r="C75" s="76"/>
      <c r="D75" s="59">
        <f>C68</f>
        <v>928.40000000000009</v>
      </c>
    </row>
    <row r="76" spans="1:4" ht="12.75">
      <c r="A76" s="122" t="s">
        <v>76</v>
      </c>
      <c r="B76" s="122"/>
      <c r="C76" s="48" t="s">
        <v>77</v>
      </c>
      <c r="D76" s="49">
        <f>SUM(D73:D75)</f>
        <v>5431.0387161039998</v>
      </c>
    </row>
    <row r="77" spans="1:4">
      <c r="A77" s="50"/>
      <c r="B77" s="51"/>
      <c r="C77" s="51"/>
      <c r="D77" s="51"/>
    </row>
    <row r="78" spans="1:4" ht="27.75" customHeight="1">
      <c r="A78" s="120" t="s">
        <v>78</v>
      </c>
      <c r="B78" s="121"/>
      <c r="C78" s="121"/>
      <c r="D78" s="121"/>
    </row>
    <row r="79" spans="1:4" ht="30.75" customHeight="1">
      <c r="A79" s="22">
        <v>3</v>
      </c>
      <c r="B79" s="22" t="s">
        <v>79</v>
      </c>
      <c r="C79" s="22" t="s">
        <v>37</v>
      </c>
      <c r="D79" s="22" t="s">
        <v>28</v>
      </c>
    </row>
    <row r="80" spans="1:4" ht="12.75">
      <c r="A80" s="9" t="s">
        <v>7</v>
      </c>
      <c r="B80" s="43" t="s">
        <v>80</v>
      </c>
      <c r="C80" s="97">
        <v>0</v>
      </c>
      <c r="D80" s="59">
        <f t="shared" ref="D80:D85" si="0">D$30*C80</f>
        <v>0</v>
      </c>
    </row>
    <row r="81" spans="1:4" ht="37.5">
      <c r="A81" s="9" t="s">
        <v>9</v>
      </c>
      <c r="B81" s="43" t="s">
        <v>81</v>
      </c>
      <c r="C81" s="97">
        <v>0</v>
      </c>
      <c r="D81" s="59">
        <f t="shared" si="0"/>
        <v>0</v>
      </c>
    </row>
    <row r="82" spans="1:4" ht="62.25">
      <c r="A82" s="9" t="s">
        <v>12</v>
      </c>
      <c r="B82" s="43" t="s">
        <v>82</v>
      </c>
      <c r="C82" s="97">
        <v>0</v>
      </c>
      <c r="D82" s="59">
        <f t="shared" si="0"/>
        <v>0</v>
      </c>
    </row>
    <row r="83" spans="1:4" ht="12.75">
      <c r="A83" s="9" t="s">
        <v>14</v>
      </c>
      <c r="B83" s="43" t="s">
        <v>83</v>
      </c>
      <c r="C83" s="52">
        <v>1.9400000000000001E-2</v>
      </c>
      <c r="D83" s="59">
        <f t="shared" si="0"/>
        <v>179.49423200000001</v>
      </c>
    </row>
    <row r="84" spans="1:4" ht="62.25">
      <c r="A84" s="9" t="s">
        <v>16</v>
      </c>
      <c r="B84" s="43" t="s">
        <v>84</v>
      </c>
      <c r="C84" s="97">
        <v>0</v>
      </c>
      <c r="D84" s="59">
        <f t="shared" si="0"/>
        <v>0</v>
      </c>
    </row>
    <row r="85" spans="1:4" ht="62.25">
      <c r="A85" s="9" t="s">
        <v>54</v>
      </c>
      <c r="B85" s="43" t="s">
        <v>85</v>
      </c>
      <c r="C85" s="97">
        <v>0</v>
      </c>
      <c r="D85" s="59">
        <f t="shared" si="0"/>
        <v>0</v>
      </c>
    </row>
    <row r="86" spans="1:4" ht="12.75">
      <c r="A86" s="122" t="s">
        <v>86</v>
      </c>
      <c r="B86" s="122"/>
      <c r="C86" s="53">
        <f>SUM(C80:C85)</f>
        <v>1.9400000000000001E-2</v>
      </c>
      <c r="D86" s="49">
        <f>SUM(D80:D85)</f>
        <v>179.49423200000001</v>
      </c>
    </row>
    <row r="87" spans="1:4" ht="66" customHeight="1">
      <c r="A87" s="145" t="s">
        <v>87</v>
      </c>
      <c r="B87" s="146"/>
      <c r="C87" s="146"/>
      <c r="D87" s="146"/>
    </row>
    <row r="88" spans="1:4" ht="12.75">
      <c r="A88" s="29"/>
      <c r="B88" s="30"/>
      <c r="C88" s="30"/>
      <c r="D88" s="30"/>
    </row>
    <row r="89" spans="1:4" ht="23.25" customHeight="1">
      <c r="A89" s="120" t="s">
        <v>88</v>
      </c>
      <c r="B89" s="121"/>
      <c r="C89" s="121"/>
      <c r="D89" s="121"/>
    </row>
    <row r="90" spans="1:4"/>
    <row r="91" spans="1:4" ht="51" customHeight="1">
      <c r="A91" s="147" t="s">
        <v>89</v>
      </c>
      <c r="B91" s="148"/>
      <c r="C91" s="148"/>
      <c r="D91" s="149"/>
    </row>
    <row r="92" spans="1:4" ht="12.75">
      <c r="A92" s="54"/>
      <c r="B92" s="55"/>
      <c r="C92" s="55"/>
      <c r="D92" s="55"/>
    </row>
    <row r="93" spans="1:4" ht="24.75" customHeight="1">
      <c r="A93" s="120" t="s">
        <v>90</v>
      </c>
      <c r="B93" s="121"/>
      <c r="C93" s="121"/>
      <c r="D93" s="121"/>
    </row>
    <row r="94" spans="1:4" ht="19.5" customHeight="1">
      <c r="A94" s="22" t="s">
        <v>91</v>
      </c>
      <c r="B94" s="22" t="s">
        <v>92</v>
      </c>
      <c r="C94" s="22" t="s">
        <v>37</v>
      </c>
      <c r="D94" s="22" t="s">
        <v>28</v>
      </c>
    </row>
    <row r="95" spans="1:4" ht="38.25">
      <c r="A95" s="9" t="s">
        <v>7</v>
      </c>
      <c r="B95" s="43" t="s">
        <v>93</v>
      </c>
      <c r="C95" s="56">
        <v>9.9400000000000002E-2</v>
      </c>
      <c r="D95" s="59">
        <f t="shared" ref="D95:D100" si="1">D$30*C95</f>
        <v>919.67663200000004</v>
      </c>
    </row>
    <row r="96" spans="1:4" ht="12.75">
      <c r="A96" s="9" t="s">
        <v>9</v>
      </c>
      <c r="B96" s="43" t="s">
        <v>94</v>
      </c>
      <c r="C96" s="83">
        <v>0</v>
      </c>
      <c r="D96" s="59">
        <f t="shared" si="1"/>
        <v>0</v>
      </c>
    </row>
    <row r="97" spans="1:4" ht="12.75">
      <c r="A97" s="9" t="s">
        <v>12</v>
      </c>
      <c r="B97" s="43" t="s">
        <v>95</v>
      </c>
      <c r="C97" s="83">
        <v>0</v>
      </c>
      <c r="D97" s="59">
        <f t="shared" si="1"/>
        <v>0</v>
      </c>
    </row>
    <row r="98" spans="1:4" ht="25.5">
      <c r="A98" s="9" t="s">
        <v>14</v>
      </c>
      <c r="B98" s="43" t="s">
        <v>96</v>
      </c>
      <c r="C98" s="83">
        <v>0</v>
      </c>
      <c r="D98" s="59">
        <f t="shared" si="1"/>
        <v>0</v>
      </c>
    </row>
    <row r="99" spans="1:4" ht="12.75">
      <c r="A99" s="9" t="s">
        <v>16</v>
      </c>
      <c r="B99" s="43" t="s">
        <v>97</v>
      </c>
      <c r="C99" s="83">
        <v>0</v>
      </c>
      <c r="D99" s="59">
        <f t="shared" si="1"/>
        <v>0</v>
      </c>
    </row>
    <row r="100" spans="1:4" ht="12.75">
      <c r="A100" s="9" t="s">
        <v>54</v>
      </c>
      <c r="B100" s="43" t="s">
        <v>98</v>
      </c>
      <c r="C100" s="83">
        <v>0</v>
      </c>
      <c r="D100" s="59">
        <f t="shared" si="1"/>
        <v>0</v>
      </c>
    </row>
    <row r="101" spans="1:4" ht="12.75">
      <c r="A101" s="150" t="s">
        <v>99</v>
      </c>
      <c r="B101" s="150"/>
      <c r="C101" s="77">
        <f>SUM(C95:C100)</f>
        <v>9.9400000000000002E-2</v>
      </c>
      <c r="D101" s="78">
        <f>SUM(D95:D100)</f>
        <v>919.67663200000004</v>
      </c>
    </row>
    <row r="102" spans="1:4" ht="12.75">
      <c r="A102" s="9" t="s">
        <v>56</v>
      </c>
      <c r="B102" s="42" t="s">
        <v>100</v>
      </c>
      <c r="C102" s="58">
        <f>C55*C101</f>
        <v>3.3597200000000001E-2</v>
      </c>
      <c r="D102" s="59">
        <f>C102*D30</f>
        <v>310.85070161600004</v>
      </c>
    </row>
    <row r="103" spans="1:4" ht="12.75">
      <c r="A103" s="122" t="s">
        <v>101</v>
      </c>
      <c r="B103" s="122"/>
      <c r="C103" s="57">
        <f>C101+C102</f>
        <v>0.13299720000000001</v>
      </c>
      <c r="D103" s="49">
        <f>D101+D102</f>
        <v>1230.5273336160001</v>
      </c>
    </row>
    <row r="104" spans="1:4" ht="12.75">
      <c r="A104" s="29"/>
      <c r="B104" s="30"/>
      <c r="C104" s="30"/>
      <c r="D104" s="30"/>
    </row>
    <row r="105" spans="1:4" ht="26.25" customHeight="1">
      <c r="A105" s="120" t="s">
        <v>102</v>
      </c>
      <c r="B105" s="121"/>
      <c r="C105" s="121"/>
      <c r="D105" s="121"/>
    </row>
    <row r="106" spans="1:4" ht="12.75">
      <c r="A106" s="22">
        <v>4</v>
      </c>
      <c r="B106" s="22" t="s">
        <v>103</v>
      </c>
      <c r="C106" s="22" t="s">
        <v>37</v>
      </c>
      <c r="D106" s="22" t="s">
        <v>28</v>
      </c>
    </row>
    <row r="107" spans="1:4" ht="12.75">
      <c r="A107" s="19" t="s">
        <v>91</v>
      </c>
      <c r="B107" s="45" t="s">
        <v>104</v>
      </c>
      <c r="C107" s="46">
        <f>C103</f>
        <v>0.13299720000000001</v>
      </c>
      <c r="D107" s="47">
        <f>D103</f>
        <v>1230.5273336160001</v>
      </c>
    </row>
    <row r="108" spans="1:4" ht="12.75">
      <c r="A108" s="122" t="s">
        <v>105</v>
      </c>
      <c r="B108" s="122"/>
      <c r="C108" s="48" t="s">
        <v>77</v>
      </c>
      <c r="D108" s="49">
        <f>SUM(D107:D107)</f>
        <v>1230.5273336160001</v>
      </c>
    </row>
    <row r="109" spans="1:4" ht="12.75">
      <c r="A109" s="29"/>
      <c r="B109" s="30"/>
      <c r="C109" s="30"/>
      <c r="D109" s="30"/>
    </row>
    <row r="110" spans="1:4" ht="12.75">
      <c r="A110" s="120" t="s">
        <v>106</v>
      </c>
      <c r="B110" s="121"/>
      <c r="C110" s="121"/>
      <c r="D110" s="121"/>
    </row>
    <row r="111" spans="1:4" ht="12.75">
      <c r="A111" s="38">
        <v>5</v>
      </c>
      <c r="B111" s="152" t="s">
        <v>107</v>
      </c>
      <c r="C111" s="152"/>
      <c r="D111" s="38" t="s">
        <v>28</v>
      </c>
    </row>
    <row r="112" spans="1:4" ht="12.75">
      <c r="A112" s="19" t="s">
        <v>7</v>
      </c>
      <c r="B112" s="153" t="s">
        <v>108</v>
      </c>
      <c r="C112" s="153"/>
      <c r="D112" s="89">
        <v>0</v>
      </c>
    </row>
    <row r="113" spans="1:4" ht="12.75">
      <c r="A113" s="19" t="s">
        <v>9</v>
      </c>
      <c r="B113" s="153" t="s">
        <v>30</v>
      </c>
      <c r="C113" s="153"/>
      <c r="D113" s="89">
        <v>0</v>
      </c>
    </row>
    <row r="114" spans="1:4" ht="12.75">
      <c r="A114" s="44"/>
      <c r="B114" s="122" t="s">
        <v>109</v>
      </c>
      <c r="C114" s="122"/>
      <c r="D114" s="49">
        <f>SUM(D112:D113)</f>
        <v>0</v>
      </c>
    </row>
    <row r="115" spans="1:4">
      <c r="A115" s="154" t="s">
        <v>110</v>
      </c>
      <c r="B115" s="155"/>
      <c r="C115" s="155"/>
      <c r="D115" s="155"/>
    </row>
    <row r="116" spans="1:4" ht="12.75">
      <c r="A116" s="156"/>
      <c r="B116" s="157"/>
      <c r="C116" s="157"/>
      <c r="D116" s="157"/>
    </row>
    <row r="117" spans="1:4" ht="12.75">
      <c r="A117" s="158" t="s">
        <v>111</v>
      </c>
      <c r="B117" s="158"/>
      <c r="C117" s="158"/>
      <c r="D117" s="158"/>
    </row>
    <row r="118" spans="1:4" ht="12.75">
      <c r="A118" s="22">
        <v>6</v>
      </c>
      <c r="B118" s="22" t="s">
        <v>112</v>
      </c>
      <c r="C118" s="22" t="s">
        <v>37</v>
      </c>
      <c r="D118" s="22" t="s">
        <v>28</v>
      </c>
    </row>
    <row r="119" spans="1:4" ht="12.75">
      <c r="A119" s="39" t="s">
        <v>7</v>
      </c>
      <c r="B119" s="60" t="s">
        <v>113</v>
      </c>
      <c r="C119" s="70">
        <v>0</v>
      </c>
      <c r="D119" s="61">
        <f>(D30+D76+D86+D108+D114)*C119</f>
        <v>0</v>
      </c>
    </row>
    <row r="120" spans="1:4" ht="12.75">
      <c r="A120" s="39" t="s">
        <v>9</v>
      </c>
      <c r="B120" s="60" t="s">
        <v>114</v>
      </c>
      <c r="C120" s="70">
        <v>0</v>
      </c>
      <c r="D120" s="61">
        <f>(D30+D76+D86+D108+D114+D119)*C120</f>
        <v>0</v>
      </c>
    </row>
    <row r="121" spans="1:4" ht="12.75">
      <c r="A121" s="39" t="s">
        <v>12</v>
      </c>
      <c r="B121" s="60" t="s">
        <v>115</v>
      </c>
      <c r="C121" s="62">
        <f>SUM(C122:C124)</f>
        <v>0</v>
      </c>
      <c r="D121" s="63">
        <f>((D136+D119+D120)/(1-C121))*C121</f>
        <v>0</v>
      </c>
    </row>
    <row r="122" spans="1:4" ht="12.75">
      <c r="A122" s="64"/>
      <c r="B122" s="60" t="s">
        <v>116</v>
      </c>
      <c r="C122" s="70">
        <v>0</v>
      </c>
      <c r="D122" s="61">
        <f>((D136+D119+D120)/(1-C121))*C122</f>
        <v>0</v>
      </c>
    </row>
    <row r="123" spans="1:4" ht="12.75">
      <c r="A123" s="64"/>
      <c r="B123" s="60" t="s">
        <v>117</v>
      </c>
      <c r="C123" s="70">
        <v>0</v>
      </c>
      <c r="D123" s="61">
        <f>((D136+D119+D120)/(1-C121))*C123</f>
        <v>0</v>
      </c>
    </row>
    <row r="124" spans="1:4" ht="12.75">
      <c r="A124" s="64"/>
      <c r="B124" s="60" t="s">
        <v>118</v>
      </c>
      <c r="C124" s="70">
        <v>0</v>
      </c>
      <c r="D124" s="61">
        <f>((D136+D119+D120)/(1-C121))*C124</f>
        <v>0</v>
      </c>
    </row>
    <row r="125" spans="1:4" ht="12.75">
      <c r="A125" s="44"/>
      <c r="B125" s="65" t="s">
        <v>119</v>
      </c>
      <c r="C125" s="57"/>
      <c r="D125" s="49">
        <f>D119+D120+D121</f>
        <v>0</v>
      </c>
    </row>
    <row r="126" spans="1:4" ht="12.75">
      <c r="A126" s="66" t="s">
        <v>120</v>
      </c>
      <c r="B126" s="67"/>
      <c r="C126" s="67"/>
    </row>
    <row r="127" spans="1:4" ht="12.75">
      <c r="A127" s="66" t="s">
        <v>121</v>
      </c>
    </row>
    <row r="128" spans="1:4"/>
    <row r="129" spans="1:4" ht="12.75">
      <c r="A129" s="158" t="s">
        <v>122</v>
      </c>
      <c r="B129" s="158"/>
      <c r="C129" s="158"/>
      <c r="D129" s="158"/>
    </row>
    <row r="130" spans="1:4" ht="12.75">
      <c r="A130" s="44"/>
      <c r="B130" s="151" t="s">
        <v>123</v>
      </c>
      <c r="C130" s="151"/>
      <c r="D130" s="22" t="s">
        <v>124</v>
      </c>
    </row>
    <row r="131" spans="1:4" ht="12.75">
      <c r="A131" s="68" t="s">
        <v>7</v>
      </c>
      <c r="B131" s="161" t="s">
        <v>125</v>
      </c>
      <c r="C131" s="161"/>
      <c r="D131" s="47">
        <f>D30</f>
        <v>9252.2800000000007</v>
      </c>
    </row>
    <row r="132" spans="1:4" ht="24" customHeight="1">
      <c r="A132" s="68" t="s">
        <v>9</v>
      </c>
      <c r="B132" s="161" t="s">
        <v>126</v>
      </c>
      <c r="C132" s="161"/>
      <c r="D132" s="47">
        <f>D76</f>
        <v>5431.0387161039998</v>
      </c>
    </row>
    <row r="133" spans="1:4" ht="12.75">
      <c r="A133" s="68" t="s">
        <v>12</v>
      </c>
      <c r="B133" s="161" t="s">
        <v>127</v>
      </c>
      <c r="C133" s="161"/>
      <c r="D133" s="47">
        <f>D86</f>
        <v>179.49423200000001</v>
      </c>
    </row>
    <row r="134" spans="1:4" ht="12.75">
      <c r="A134" s="9" t="s">
        <v>14</v>
      </c>
      <c r="B134" s="105" t="s">
        <v>128</v>
      </c>
      <c r="C134" s="105"/>
      <c r="D134" s="59">
        <f>D108</f>
        <v>1230.5273336160001</v>
      </c>
    </row>
    <row r="135" spans="1:4" ht="12.75">
      <c r="A135" s="68" t="s">
        <v>16</v>
      </c>
      <c r="B135" s="161" t="s">
        <v>129</v>
      </c>
      <c r="C135" s="161"/>
      <c r="D135" s="47">
        <f>D114</f>
        <v>0</v>
      </c>
    </row>
    <row r="136" spans="1:4" ht="24" customHeight="1">
      <c r="A136" s="122" t="s">
        <v>130</v>
      </c>
      <c r="B136" s="122"/>
      <c r="C136" s="122"/>
      <c r="D136" s="49">
        <f>SUM(D131:D135)</f>
        <v>16093.340281720002</v>
      </c>
    </row>
    <row r="137" spans="1:4" ht="12.75">
      <c r="A137" s="68" t="s">
        <v>54</v>
      </c>
      <c r="B137" s="159" t="s">
        <v>131</v>
      </c>
      <c r="C137" s="159"/>
      <c r="D137" s="47">
        <f>D125</f>
        <v>0</v>
      </c>
    </row>
    <row r="138" spans="1:4" ht="16.5" customHeight="1">
      <c r="A138" s="122" t="s">
        <v>132</v>
      </c>
      <c r="B138" s="122"/>
      <c r="C138" s="122"/>
      <c r="D138" s="49">
        <f>TRUNC((D136+D137),2)</f>
        <v>16093.34</v>
      </c>
    </row>
    <row r="139" spans="1:4">
      <c r="A139" s="160" t="s">
        <v>133</v>
      </c>
      <c r="B139" s="160"/>
      <c r="C139" s="160"/>
      <c r="D139" s="160"/>
    </row>
    <row r="140" spans="1:4" ht="16.5" customHeight="1"/>
    <row r="141" spans="1:4" ht="15.75" customHeight="1"/>
    <row r="142" spans="1:4" ht="14.25" customHeight="1"/>
    <row r="143" spans="1:4" ht="14.25" customHeight="1">
      <c r="C143" s="69"/>
    </row>
    <row r="144" spans="1:4"/>
    <row r="146"/>
  </sheetData>
  <sheetProtection formatCells="0" formatColumns="0" formatRows="0" insertColumns="0" insertRows="0"/>
  <mergeCells count="75">
    <mergeCell ref="B137:C137"/>
    <mergeCell ref="A138:C138"/>
    <mergeCell ref="A139:D139"/>
    <mergeCell ref="B131:C131"/>
    <mergeCell ref="B132:C132"/>
    <mergeCell ref="B133:C133"/>
    <mergeCell ref="B134:C134"/>
    <mergeCell ref="B135:C135"/>
    <mergeCell ref="A136:C136"/>
    <mergeCell ref="B130:C130"/>
    <mergeCell ref="A105:D105"/>
    <mergeCell ref="A108:B108"/>
    <mergeCell ref="A110:D110"/>
    <mergeCell ref="B111:C111"/>
    <mergeCell ref="B112:C112"/>
    <mergeCell ref="B113:C113"/>
    <mergeCell ref="B114:C114"/>
    <mergeCell ref="A115:D115"/>
    <mergeCell ref="A116:D116"/>
    <mergeCell ref="A117:D117"/>
    <mergeCell ref="A129:D129"/>
    <mergeCell ref="A103:B103"/>
    <mergeCell ref="A69:D69"/>
    <mergeCell ref="A70:D70"/>
    <mergeCell ref="A71:D71"/>
    <mergeCell ref="A76:B76"/>
    <mergeCell ref="A78:D78"/>
    <mergeCell ref="A86:B86"/>
    <mergeCell ref="A87:D87"/>
    <mergeCell ref="A89:D89"/>
    <mergeCell ref="A91:D91"/>
    <mergeCell ref="A93:D93"/>
    <mergeCell ref="A101:B101"/>
    <mergeCell ref="C64:D64"/>
    <mergeCell ref="C65:D65"/>
    <mergeCell ref="C66:D66"/>
    <mergeCell ref="C67:D67"/>
    <mergeCell ref="A68:B68"/>
    <mergeCell ref="C68:D68"/>
    <mergeCell ref="A60:D60"/>
    <mergeCell ref="A34:D34"/>
    <mergeCell ref="A38:B38"/>
    <mergeCell ref="A40:B40"/>
    <mergeCell ref="A41:D41"/>
    <mergeCell ref="A42:D42"/>
    <mergeCell ref="A43:D43"/>
    <mergeCell ref="A45:D45"/>
    <mergeCell ref="A55:B55"/>
    <mergeCell ref="A56:D56"/>
    <mergeCell ref="A57:D57"/>
    <mergeCell ref="A58:D58"/>
    <mergeCell ref="A33:D33"/>
    <mergeCell ref="B20:C20"/>
    <mergeCell ref="B21:C21"/>
    <mergeCell ref="B22:C22"/>
    <mergeCell ref="B23:C23"/>
    <mergeCell ref="A26:D26"/>
    <mergeCell ref="B27:C27"/>
    <mergeCell ref="B28:C28"/>
    <mergeCell ref="B29:C29"/>
    <mergeCell ref="A30:C30"/>
    <mergeCell ref="A31:D31"/>
    <mergeCell ref="A32:D32"/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8" max="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779FF-2341-4974-A5B1-B9D1617A6990}">
  <dimension ref="A1:E146"/>
  <sheetViews>
    <sheetView showGridLines="0" zoomScaleNormal="100" zoomScaleSheetLayoutView="100" workbookViewId="0">
      <selection activeCell="C8" sqref="C8:D8"/>
    </sheetView>
  </sheetViews>
  <sheetFormatPr defaultColWidth="0" defaultRowHeight="12" customHeight="1" zeroHeight="1"/>
  <cols>
    <col min="1" max="1" width="5" style="2" customWidth="1"/>
    <col min="2" max="2" width="48.7109375" style="2" customWidth="1"/>
    <col min="3" max="3" width="18" style="2" customWidth="1"/>
    <col min="4" max="4" width="18.42578125" style="2" customWidth="1"/>
    <col min="5" max="5" width="17.42578125" style="2" hidden="1" customWidth="1"/>
    <col min="6" max="16384" width="0" style="2" hidden="1"/>
  </cols>
  <sheetData>
    <row r="1" spans="1:4" ht="12.75">
      <c r="A1" s="1" t="s">
        <v>0</v>
      </c>
      <c r="B1" s="4"/>
      <c r="C1" s="4"/>
      <c r="D1" s="5"/>
    </row>
    <row r="2" spans="1:4" ht="12.75">
      <c r="A2" s="3" t="s">
        <v>1</v>
      </c>
      <c r="B2" s="6"/>
      <c r="C2" s="6"/>
      <c r="D2" s="7"/>
    </row>
    <row r="3" spans="1:4" ht="12.75">
      <c r="A3" s="3" t="s">
        <v>134</v>
      </c>
      <c r="B3" s="6"/>
      <c r="C3" s="6"/>
      <c r="D3" s="7"/>
    </row>
    <row r="4" spans="1:4" ht="12.75">
      <c r="A4" s="3" t="s">
        <v>3</v>
      </c>
      <c r="B4" s="6"/>
      <c r="C4" s="6"/>
      <c r="D4" s="7"/>
    </row>
    <row r="5" spans="1:4" ht="12.75">
      <c r="A5" s="3" t="s">
        <v>135</v>
      </c>
      <c r="B5" s="6"/>
      <c r="C5" s="6"/>
      <c r="D5" s="7"/>
    </row>
    <row r="6" spans="1:4">
      <c r="A6" s="6"/>
      <c r="B6" s="6"/>
      <c r="C6" s="6"/>
      <c r="D6" s="6"/>
    </row>
    <row r="7" spans="1:4" ht="12.75">
      <c r="A7" s="106" t="s">
        <v>5</v>
      </c>
      <c r="B7" s="106"/>
      <c r="C7" s="107" t="s">
        <v>162</v>
      </c>
      <c r="D7" s="107"/>
    </row>
    <row r="8" spans="1:4" ht="12.75">
      <c r="A8" s="106" t="s">
        <v>6</v>
      </c>
      <c r="B8" s="106"/>
      <c r="C8" s="108" t="s">
        <v>164</v>
      </c>
      <c r="D8" s="108"/>
    </row>
    <row r="9" spans="1:4"/>
    <row r="10" spans="1:4" ht="12.75">
      <c r="A10" s="8"/>
      <c r="B10" s="8"/>
      <c r="C10" s="8"/>
      <c r="D10" s="8"/>
    </row>
    <row r="11" spans="1:4" ht="12.75">
      <c r="A11" s="9" t="s">
        <v>7</v>
      </c>
      <c r="B11" s="105" t="s">
        <v>8</v>
      </c>
      <c r="C11" s="105"/>
      <c r="D11" s="96"/>
    </row>
    <row r="12" spans="1:4" ht="12.75">
      <c r="A12" s="9" t="s">
        <v>9</v>
      </c>
      <c r="B12" s="105" t="s">
        <v>10</v>
      </c>
      <c r="C12" s="105"/>
      <c r="D12" s="11" t="s">
        <v>11</v>
      </c>
    </row>
    <row r="13" spans="1:4" ht="12.75">
      <c r="A13" s="9" t="s">
        <v>12</v>
      </c>
      <c r="B13" s="105" t="s">
        <v>13</v>
      </c>
      <c r="C13" s="105"/>
      <c r="D13" s="94"/>
    </row>
    <row r="14" spans="1:4" ht="12.75">
      <c r="A14" s="9" t="s">
        <v>14</v>
      </c>
      <c r="B14" s="109" t="s">
        <v>15</v>
      </c>
      <c r="C14" s="110"/>
      <c r="D14" s="95"/>
    </row>
    <row r="15" spans="1:4" ht="12.75">
      <c r="A15" s="9" t="s">
        <v>16</v>
      </c>
      <c r="B15" s="105" t="s">
        <v>17</v>
      </c>
      <c r="C15" s="105"/>
      <c r="D15" s="98"/>
    </row>
    <row r="16" spans="1:4">
      <c r="A16" s="14"/>
      <c r="B16" s="14"/>
      <c r="C16" s="15"/>
      <c r="D16" s="14"/>
    </row>
    <row r="17" spans="1:4" ht="12.75">
      <c r="A17" s="111" t="s">
        <v>18</v>
      </c>
      <c r="B17" s="111"/>
      <c r="C17" s="111"/>
      <c r="D17" s="111"/>
    </row>
    <row r="18" spans="1:4" ht="30" customHeight="1">
      <c r="A18" s="112" t="s">
        <v>19</v>
      </c>
      <c r="B18" s="112"/>
      <c r="C18" s="112"/>
      <c r="D18" s="112"/>
    </row>
    <row r="19" spans="1:4" ht="25.5">
      <c r="A19" s="9">
        <v>1</v>
      </c>
      <c r="B19" s="105" t="s">
        <v>20</v>
      </c>
      <c r="C19" s="105"/>
      <c r="D19" s="98" t="s">
        <v>157</v>
      </c>
    </row>
    <row r="20" spans="1:4" ht="12.75">
      <c r="A20" s="9">
        <v>2</v>
      </c>
      <c r="B20" s="105" t="s">
        <v>21</v>
      </c>
      <c r="C20" s="105"/>
      <c r="D20" s="98"/>
    </row>
    <row r="21" spans="1:4" ht="12.75">
      <c r="A21" s="9">
        <v>3</v>
      </c>
      <c r="B21" s="105" t="s">
        <v>22</v>
      </c>
      <c r="C21" s="105"/>
      <c r="D21" s="79">
        <v>10004.120000000001</v>
      </c>
    </row>
    <row r="22" spans="1:4" ht="26.25" customHeight="1">
      <c r="A22" s="9">
        <v>4</v>
      </c>
      <c r="B22" s="105" t="s">
        <v>23</v>
      </c>
      <c r="C22" s="105"/>
      <c r="D22" s="98"/>
    </row>
    <row r="23" spans="1:4" ht="12.75">
      <c r="A23" s="9">
        <v>5</v>
      </c>
      <c r="B23" s="105" t="s">
        <v>25</v>
      </c>
      <c r="C23" s="105"/>
      <c r="D23" s="96"/>
    </row>
    <row r="24" spans="1:4" ht="12.75">
      <c r="A24" s="16"/>
      <c r="B24" s="16"/>
      <c r="C24" s="16"/>
      <c r="D24" s="17"/>
    </row>
    <row r="25" spans="1:4" ht="12.75">
      <c r="A25" s="16"/>
      <c r="B25" s="16"/>
      <c r="C25" s="16"/>
      <c r="D25" s="17"/>
    </row>
    <row r="26" spans="1:4" ht="12.75">
      <c r="A26" s="111" t="s">
        <v>26</v>
      </c>
      <c r="B26" s="111"/>
      <c r="C26" s="111"/>
      <c r="D26" s="111"/>
    </row>
    <row r="27" spans="1:4" ht="12.75">
      <c r="A27" s="18">
        <v>1</v>
      </c>
      <c r="B27" s="112" t="s">
        <v>27</v>
      </c>
      <c r="C27" s="112"/>
      <c r="D27" s="18" t="s">
        <v>28</v>
      </c>
    </row>
    <row r="28" spans="1:4" ht="12.75">
      <c r="A28" s="19" t="s">
        <v>7</v>
      </c>
      <c r="B28" s="105" t="s">
        <v>29</v>
      </c>
      <c r="C28" s="105"/>
      <c r="D28" s="80">
        <v>10004.120000000001</v>
      </c>
    </row>
    <row r="29" spans="1:4" ht="12.75">
      <c r="A29" s="19" t="s">
        <v>9</v>
      </c>
      <c r="B29" s="105" t="s">
        <v>30</v>
      </c>
      <c r="C29" s="105"/>
      <c r="D29" s="80">
        <v>0</v>
      </c>
    </row>
    <row r="30" spans="1:4" ht="15" customHeight="1">
      <c r="A30" s="115" t="s">
        <v>31</v>
      </c>
      <c r="B30" s="116"/>
      <c r="C30" s="117"/>
      <c r="D30" s="21">
        <f>SUM(D28:D29)</f>
        <v>10004.120000000001</v>
      </c>
    </row>
    <row r="31" spans="1:4" ht="24" customHeight="1">
      <c r="A31" s="118" t="s">
        <v>32</v>
      </c>
      <c r="B31" s="119"/>
      <c r="C31" s="119"/>
      <c r="D31" s="119"/>
    </row>
    <row r="32" spans="1:4" ht="12.75">
      <c r="A32" s="113"/>
      <c r="B32" s="114"/>
      <c r="C32" s="114"/>
      <c r="D32" s="114"/>
    </row>
    <row r="33" spans="1:4" ht="15" customHeight="1">
      <c r="A33" s="113" t="s">
        <v>33</v>
      </c>
      <c r="B33" s="114"/>
      <c r="C33" s="114"/>
      <c r="D33" s="114"/>
    </row>
    <row r="34" spans="1:4" ht="15" customHeight="1">
      <c r="A34" s="113" t="s">
        <v>34</v>
      </c>
      <c r="B34" s="114"/>
      <c r="C34" s="114"/>
      <c r="D34" s="114"/>
    </row>
    <row r="35" spans="1:4" ht="25.5" customHeight="1">
      <c r="A35" s="22" t="s">
        <v>35</v>
      </c>
      <c r="B35" s="22" t="s">
        <v>36</v>
      </c>
      <c r="C35" s="22" t="s">
        <v>37</v>
      </c>
      <c r="D35" s="22" t="s">
        <v>28</v>
      </c>
    </row>
    <row r="36" spans="1:4" ht="12.75">
      <c r="A36" s="23" t="s">
        <v>7</v>
      </c>
      <c r="B36" s="24" t="s">
        <v>38</v>
      </c>
      <c r="C36" s="25">
        <v>8.3299999999999999E-2</v>
      </c>
      <c r="D36" s="26">
        <f>C36*D30</f>
        <v>833.34319600000003</v>
      </c>
    </row>
    <row r="37" spans="1:4" ht="26.25" customHeight="1">
      <c r="A37" s="71" t="s">
        <v>9</v>
      </c>
      <c r="B37" s="42" t="s">
        <v>39</v>
      </c>
      <c r="C37" s="72">
        <v>2.7799999999999998E-2</v>
      </c>
      <c r="D37" s="73">
        <f>D30*C37</f>
        <v>278.11453599999999</v>
      </c>
    </row>
    <row r="38" spans="1:4" ht="12.75">
      <c r="A38" s="122" t="s">
        <v>40</v>
      </c>
      <c r="B38" s="122"/>
      <c r="C38" s="27">
        <f>SUM(C36:C37)</f>
        <v>0.1111</v>
      </c>
      <c r="D38" s="28">
        <f>SUM(D36:D37)</f>
        <v>1111.4577320000001</v>
      </c>
    </row>
    <row r="39" spans="1:4" ht="12.75">
      <c r="A39" s="23" t="s">
        <v>12</v>
      </c>
      <c r="B39" s="24" t="s">
        <v>41</v>
      </c>
      <c r="C39" s="25">
        <f>C38*C55</f>
        <v>3.7551800000000003E-2</v>
      </c>
      <c r="D39" s="26">
        <f>D30*C39</f>
        <v>375.67271341600008</v>
      </c>
    </row>
    <row r="40" spans="1:4" ht="12.75">
      <c r="A40" s="122" t="s">
        <v>42</v>
      </c>
      <c r="B40" s="122"/>
      <c r="C40" s="27">
        <f>SUM(C38:C39)</f>
        <v>0.1486518</v>
      </c>
      <c r="D40" s="28">
        <f>SUM(D38:D39)</f>
        <v>1487.1304454160002</v>
      </c>
    </row>
    <row r="41" spans="1:4" ht="53.25" customHeight="1">
      <c r="A41" s="123" t="s">
        <v>43</v>
      </c>
      <c r="B41" s="124"/>
      <c r="C41" s="124"/>
      <c r="D41" s="125"/>
    </row>
    <row r="42" spans="1:4" ht="40.5" customHeight="1">
      <c r="A42" s="126" t="s">
        <v>44</v>
      </c>
      <c r="B42" s="127"/>
      <c r="C42" s="127"/>
      <c r="D42" s="128"/>
    </row>
    <row r="43" spans="1:4" ht="51.75" customHeight="1">
      <c r="A43" s="129" t="s">
        <v>45</v>
      </c>
      <c r="B43" s="130"/>
      <c r="C43" s="130"/>
      <c r="D43" s="131"/>
    </row>
    <row r="44" spans="1:4" ht="15" customHeight="1">
      <c r="A44" s="29"/>
      <c r="B44" s="30"/>
      <c r="C44" s="30"/>
      <c r="D44" s="30"/>
    </row>
    <row r="45" spans="1:4" ht="25.5" customHeight="1">
      <c r="A45" s="120" t="s">
        <v>46</v>
      </c>
      <c r="B45" s="121"/>
      <c r="C45" s="121"/>
      <c r="D45" s="121"/>
    </row>
    <row r="46" spans="1:4" ht="17.25" customHeight="1">
      <c r="A46" s="31" t="s">
        <v>47</v>
      </c>
      <c r="B46" s="31" t="s">
        <v>48</v>
      </c>
      <c r="C46" s="31" t="s">
        <v>37</v>
      </c>
      <c r="D46" s="31" t="s">
        <v>28</v>
      </c>
    </row>
    <row r="47" spans="1:4" ht="12.75">
      <c r="A47" s="32" t="s">
        <v>7</v>
      </c>
      <c r="B47" s="33" t="s">
        <v>49</v>
      </c>
      <c r="C47" s="34">
        <v>0.2</v>
      </c>
      <c r="D47" s="35">
        <f>D30*C47</f>
        <v>2000.8240000000003</v>
      </c>
    </row>
    <row r="48" spans="1:4" ht="12.75">
      <c r="A48" s="32" t="s">
        <v>9</v>
      </c>
      <c r="B48" s="33" t="s">
        <v>50</v>
      </c>
      <c r="C48" s="34">
        <f>[1]PARÂMETROS!B36</f>
        <v>2.5000000000000001E-2</v>
      </c>
      <c r="D48" s="35">
        <f>D30*C48</f>
        <v>250.10300000000004</v>
      </c>
    </row>
    <row r="49" spans="1:4" ht="12.75">
      <c r="A49" s="32" t="s">
        <v>12</v>
      </c>
      <c r="B49" s="33" t="s">
        <v>51</v>
      </c>
      <c r="C49" s="85">
        <v>0</v>
      </c>
      <c r="D49" s="81">
        <f>D30*C49</f>
        <v>0</v>
      </c>
    </row>
    <row r="50" spans="1:4" ht="12.75">
      <c r="A50" s="32" t="s">
        <v>14</v>
      </c>
      <c r="B50" s="33" t="s">
        <v>52</v>
      </c>
      <c r="C50" s="34">
        <f>[1]PARÂMETROS!B38</f>
        <v>1.4999999999999999E-2</v>
      </c>
      <c r="D50" s="35">
        <f>D30*C50</f>
        <v>150.06180000000001</v>
      </c>
    </row>
    <row r="51" spans="1:4" ht="12.75">
      <c r="A51" s="32" t="s">
        <v>16</v>
      </c>
      <c r="B51" s="33" t="s">
        <v>53</v>
      </c>
      <c r="C51" s="34">
        <f>[1]PARÂMETROS!B39</f>
        <v>0.01</v>
      </c>
      <c r="D51" s="35">
        <f>D30*C51</f>
        <v>100.0412</v>
      </c>
    </row>
    <row r="52" spans="1:4" ht="12.75">
      <c r="A52" s="32" t="s">
        <v>54</v>
      </c>
      <c r="B52" s="33" t="s">
        <v>55</v>
      </c>
      <c r="C52" s="34">
        <f>[1]PARÂMETROS!B40</f>
        <v>6.0000000000000001E-3</v>
      </c>
      <c r="D52" s="35">
        <f>D30*C52</f>
        <v>60.024720000000009</v>
      </c>
    </row>
    <row r="53" spans="1:4" ht="12.75">
      <c r="A53" s="32" t="s">
        <v>56</v>
      </c>
      <c r="B53" s="33" t="s">
        <v>57</v>
      </c>
      <c r="C53" s="34">
        <f>[1]PARÂMETROS!B41</f>
        <v>2E-3</v>
      </c>
      <c r="D53" s="35">
        <f>D30*C53</f>
        <v>20.008240000000001</v>
      </c>
    </row>
    <row r="54" spans="1:4" ht="12.75">
      <c r="A54" s="32" t="s">
        <v>58</v>
      </c>
      <c r="B54" s="33" t="s">
        <v>59</v>
      </c>
      <c r="C54" s="34">
        <f>[1]PARÂMETROS!B42</f>
        <v>0.08</v>
      </c>
      <c r="D54" s="35">
        <f>D30*C54</f>
        <v>800.32960000000003</v>
      </c>
    </row>
    <row r="55" spans="1:4" ht="12.75">
      <c r="A55" s="132" t="s">
        <v>60</v>
      </c>
      <c r="B55" s="132"/>
      <c r="C55" s="36">
        <f>SUM(C47:C54)</f>
        <v>0.33800000000000002</v>
      </c>
      <c r="D55" s="37">
        <f>SUM(D47:D54)</f>
        <v>3381.3925600000002</v>
      </c>
    </row>
    <row r="56" spans="1:4" ht="27" customHeight="1">
      <c r="A56" s="123" t="s">
        <v>61</v>
      </c>
      <c r="B56" s="124"/>
      <c r="C56" s="124"/>
      <c r="D56" s="125"/>
    </row>
    <row r="57" spans="1:4" ht="27" customHeight="1">
      <c r="A57" s="126" t="s">
        <v>62</v>
      </c>
      <c r="B57" s="127"/>
      <c r="C57" s="127"/>
      <c r="D57" s="128"/>
    </row>
    <row r="58" spans="1:4" ht="27" customHeight="1">
      <c r="A58" s="129" t="s">
        <v>63</v>
      </c>
      <c r="B58" s="130"/>
      <c r="C58" s="130"/>
      <c r="D58" s="131"/>
    </row>
    <row r="59" spans="1:4" ht="15" customHeight="1">
      <c r="A59" s="30"/>
      <c r="B59" s="30"/>
      <c r="C59" s="30"/>
      <c r="D59" s="30"/>
    </row>
    <row r="60" spans="1:4" ht="15" customHeight="1">
      <c r="A60" s="120" t="s">
        <v>64</v>
      </c>
      <c r="B60" s="121"/>
      <c r="C60" s="121"/>
      <c r="D60" s="121"/>
    </row>
    <row r="61" spans="1:4" ht="12.75">
      <c r="A61" s="38" t="s">
        <v>65</v>
      </c>
      <c r="B61" s="38" t="s">
        <v>66</v>
      </c>
      <c r="C61" s="38" t="s">
        <v>67</v>
      </c>
      <c r="D61" s="38" t="s">
        <v>68</v>
      </c>
    </row>
    <row r="62" spans="1:4" ht="12.75">
      <c r="A62" s="39" t="s">
        <v>7</v>
      </c>
      <c r="B62" s="40" t="s">
        <v>69</v>
      </c>
      <c r="C62" s="80">
        <v>0</v>
      </c>
      <c r="D62" s="20">
        <v>0</v>
      </c>
    </row>
    <row r="63" spans="1:4" ht="24">
      <c r="A63" s="75" t="s">
        <v>9</v>
      </c>
      <c r="B63" s="41" t="s">
        <v>70</v>
      </c>
      <c r="C63" s="82">
        <v>42.2</v>
      </c>
      <c r="D63" s="74">
        <f>(C63*22)</f>
        <v>928.40000000000009</v>
      </c>
    </row>
    <row r="64" spans="1:4" ht="12.75">
      <c r="A64" s="75" t="s">
        <v>12</v>
      </c>
      <c r="B64" s="86" t="s">
        <v>71</v>
      </c>
      <c r="C64" s="133">
        <v>0</v>
      </c>
      <c r="D64" s="134"/>
    </row>
    <row r="65" spans="1:4" ht="15">
      <c r="A65" s="39" t="s">
        <v>12</v>
      </c>
      <c r="B65" s="42" t="s">
        <v>159</v>
      </c>
      <c r="C65" s="162">
        <v>0</v>
      </c>
      <c r="D65" s="163"/>
    </row>
    <row r="66" spans="1:4" ht="15">
      <c r="A66" s="39" t="s">
        <v>14</v>
      </c>
      <c r="B66" s="99" t="s">
        <v>160</v>
      </c>
      <c r="C66" s="162">
        <v>0</v>
      </c>
      <c r="D66" s="163"/>
    </row>
    <row r="67" spans="1:4" ht="15" customHeight="1">
      <c r="A67" s="39" t="s">
        <v>16</v>
      </c>
      <c r="B67" s="43" t="s">
        <v>30</v>
      </c>
      <c r="C67" s="135">
        <v>0</v>
      </c>
      <c r="D67" s="136"/>
    </row>
    <row r="68" spans="1:4" ht="27" customHeight="1">
      <c r="A68" s="137" t="s">
        <v>72</v>
      </c>
      <c r="B68" s="138"/>
      <c r="C68" s="139">
        <f>D62+D63+C64+C65+C66+C67</f>
        <v>928.40000000000009</v>
      </c>
      <c r="D68" s="140"/>
    </row>
    <row r="69" spans="1:4">
      <c r="A69" s="141" t="s">
        <v>73</v>
      </c>
      <c r="B69" s="142"/>
      <c r="C69" s="142"/>
      <c r="D69" s="142"/>
    </row>
    <row r="70" spans="1:4" ht="29.25" customHeight="1">
      <c r="A70" s="143"/>
      <c r="B70" s="144"/>
      <c r="C70" s="144"/>
      <c r="D70" s="144"/>
    </row>
    <row r="71" spans="1:4" ht="12.75">
      <c r="A71" s="120" t="s">
        <v>74</v>
      </c>
      <c r="B71" s="121"/>
      <c r="C71" s="121"/>
      <c r="D71" s="121"/>
    </row>
    <row r="72" spans="1:4" ht="12.75">
      <c r="A72" s="22">
        <v>2</v>
      </c>
      <c r="B72" s="22" t="s">
        <v>75</v>
      </c>
      <c r="C72" s="22" t="s">
        <v>37</v>
      </c>
      <c r="D72" s="22" t="s">
        <v>28</v>
      </c>
    </row>
    <row r="73" spans="1:4" ht="25.5">
      <c r="A73" s="9" t="s">
        <v>35</v>
      </c>
      <c r="B73" s="43" t="s">
        <v>36</v>
      </c>
      <c r="C73" s="76">
        <f>C40</f>
        <v>0.1486518</v>
      </c>
      <c r="D73" s="59">
        <f>D40</f>
        <v>1487.1304454160002</v>
      </c>
    </row>
    <row r="74" spans="1:4" ht="12.75">
      <c r="A74" s="9" t="s">
        <v>47</v>
      </c>
      <c r="B74" s="43" t="s">
        <v>48</v>
      </c>
      <c r="C74" s="76">
        <f>C55</f>
        <v>0.33800000000000002</v>
      </c>
      <c r="D74" s="59">
        <f>D55</f>
        <v>3381.3925600000002</v>
      </c>
    </row>
    <row r="75" spans="1:4" ht="12.75">
      <c r="A75" s="9" t="s">
        <v>65</v>
      </c>
      <c r="B75" s="43" t="s">
        <v>66</v>
      </c>
      <c r="C75" s="76"/>
      <c r="D75" s="59">
        <f>C68</f>
        <v>928.40000000000009</v>
      </c>
    </row>
    <row r="76" spans="1:4" ht="12.75">
      <c r="A76" s="122" t="s">
        <v>76</v>
      </c>
      <c r="B76" s="122"/>
      <c r="C76" s="48" t="s">
        <v>77</v>
      </c>
      <c r="D76" s="49">
        <f>SUM(D73:D75)</f>
        <v>5796.9230054159998</v>
      </c>
    </row>
    <row r="77" spans="1:4">
      <c r="A77" s="50"/>
      <c r="B77" s="51"/>
      <c r="C77" s="51"/>
      <c r="D77" s="51"/>
    </row>
    <row r="78" spans="1:4" ht="27.75" customHeight="1">
      <c r="A78" s="120" t="s">
        <v>78</v>
      </c>
      <c r="B78" s="121"/>
      <c r="C78" s="121"/>
      <c r="D78" s="121"/>
    </row>
    <row r="79" spans="1:4" ht="30.75" customHeight="1">
      <c r="A79" s="22">
        <v>3</v>
      </c>
      <c r="B79" s="22" t="s">
        <v>79</v>
      </c>
      <c r="C79" s="22" t="s">
        <v>37</v>
      </c>
      <c r="D79" s="22" t="s">
        <v>28</v>
      </c>
    </row>
    <row r="80" spans="1:4" ht="12.75">
      <c r="A80" s="9" t="s">
        <v>7</v>
      </c>
      <c r="B80" s="43" t="s">
        <v>80</v>
      </c>
      <c r="C80" s="97">
        <v>0</v>
      </c>
      <c r="D80" s="59">
        <f t="shared" ref="D80:D85" si="0">D$30*C80</f>
        <v>0</v>
      </c>
    </row>
    <row r="81" spans="1:4" ht="37.5">
      <c r="A81" s="9" t="s">
        <v>9</v>
      </c>
      <c r="B81" s="43" t="s">
        <v>81</v>
      </c>
      <c r="C81" s="97">
        <v>0</v>
      </c>
      <c r="D81" s="59">
        <f t="shared" si="0"/>
        <v>0</v>
      </c>
    </row>
    <row r="82" spans="1:4" ht="62.25">
      <c r="A82" s="9" t="s">
        <v>12</v>
      </c>
      <c r="B82" s="43" t="s">
        <v>82</v>
      </c>
      <c r="C82" s="97">
        <v>0</v>
      </c>
      <c r="D82" s="59">
        <f t="shared" si="0"/>
        <v>0</v>
      </c>
    </row>
    <row r="83" spans="1:4" ht="12.75">
      <c r="A83" s="9" t="s">
        <v>14</v>
      </c>
      <c r="B83" s="43" t="s">
        <v>83</v>
      </c>
      <c r="C83" s="52">
        <v>1.9400000000000001E-2</v>
      </c>
      <c r="D83" s="59">
        <f t="shared" si="0"/>
        <v>194.07992800000002</v>
      </c>
    </row>
    <row r="84" spans="1:4" ht="62.25">
      <c r="A84" s="9" t="s">
        <v>16</v>
      </c>
      <c r="B84" s="43" t="s">
        <v>84</v>
      </c>
      <c r="C84" s="97">
        <v>0</v>
      </c>
      <c r="D84" s="59">
        <f t="shared" si="0"/>
        <v>0</v>
      </c>
    </row>
    <row r="85" spans="1:4" ht="62.25">
      <c r="A85" s="9" t="s">
        <v>54</v>
      </c>
      <c r="B85" s="43" t="s">
        <v>85</v>
      </c>
      <c r="C85" s="97">
        <v>0</v>
      </c>
      <c r="D85" s="59">
        <f t="shared" si="0"/>
        <v>0</v>
      </c>
    </row>
    <row r="86" spans="1:4" ht="12.75">
      <c r="A86" s="122" t="s">
        <v>86</v>
      </c>
      <c r="B86" s="122"/>
      <c r="C86" s="53">
        <f>SUM(C80:C85)</f>
        <v>1.9400000000000001E-2</v>
      </c>
      <c r="D86" s="49">
        <f>SUM(D80:D85)</f>
        <v>194.07992800000002</v>
      </c>
    </row>
    <row r="87" spans="1:4" ht="66" customHeight="1">
      <c r="A87" s="145" t="s">
        <v>87</v>
      </c>
      <c r="B87" s="146"/>
      <c r="C87" s="146"/>
      <c r="D87" s="146"/>
    </row>
    <row r="88" spans="1:4" ht="12.75">
      <c r="A88" s="29"/>
      <c r="B88" s="30"/>
      <c r="C88" s="30"/>
      <c r="D88" s="30"/>
    </row>
    <row r="89" spans="1:4" ht="23.25" customHeight="1">
      <c r="A89" s="120" t="s">
        <v>88</v>
      </c>
      <c r="B89" s="121"/>
      <c r="C89" s="121"/>
      <c r="D89" s="121"/>
    </row>
    <row r="90" spans="1:4"/>
    <row r="91" spans="1:4" ht="51" customHeight="1">
      <c r="A91" s="147" t="s">
        <v>89</v>
      </c>
      <c r="B91" s="148"/>
      <c r="C91" s="148"/>
      <c r="D91" s="149"/>
    </row>
    <row r="92" spans="1:4" ht="12.75">
      <c r="A92" s="54"/>
      <c r="B92" s="55"/>
      <c r="C92" s="55"/>
      <c r="D92" s="55"/>
    </row>
    <row r="93" spans="1:4" ht="24.75" customHeight="1">
      <c r="A93" s="120" t="s">
        <v>90</v>
      </c>
      <c r="B93" s="121"/>
      <c r="C93" s="121"/>
      <c r="D93" s="121"/>
    </row>
    <row r="94" spans="1:4" ht="19.5" customHeight="1">
      <c r="A94" s="22" t="s">
        <v>91</v>
      </c>
      <c r="B94" s="22" t="s">
        <v>92</v>
      </c>
      <c r="C94" s="22" t="s">
        <v>37</v>
      </c>
      <c r="D94" s="22" t="s">
        <v>28</v>
      </c>
    </row>
    <row r="95" spans="1:4" ht="38.25">
      <c r="A95" s="9" t="s">
        <v>7</v>
      </c>
      <c r="B95" s="43" t="s">
        <v>93</v>
      </c>
      <c r="C95" s="56">
        <v>9.9400000000000002E-2</v>
      </c>
      <c r="D95" s="59">
        <f t="shared" ref="D95:D100" si="1">D$30*C95</f>
        <v>994.40952800000014</v>
      </c>
    </row>
    <row r="96" spans="1:4" ht="12.75">
      <c r="A96" s="9" t="s">
        <v>9</v>
      </c>
      <c r="B96" s="43" t="s">
        <v>94</v>
      </c>
      <c r="C96" s="83">
        <v>0</v>
      </c>
      <c r="D96" s="59">
        <f t="shared" si="1"/>
        <v>0</v>
      </c>
    </row>
    <row r="97" spans="1:4" ht="12.75">
      <c r="A97" s="9" t="s">
        <v>12</v>
      </c>
      <c r="B97" s="43" t="s">
        <v>95</v>
      </c>
      <c r="C97" s="83">
        <v>0</v>
      </c>
      <c r="D97" s="59">
        <f t="shared" si="1"/>
        <v>0</v>
      </c>
    </row>
    <row r="98" spans="1:4" ht="25.5">
      <c r="A98" s="9" t="s">
        <v>14</v>
      </c>
      <c r="B98" s="43" t="s">
        <v>96</v>
      </c>
      <c r="C98" s="83">
        <v>0</v>
      </c>
      <c r="D98" s="59">
        <f t="shared" si="1"/>
        <v>0</v>
      </c>
    </row>
    <row r="99" spans="1:4" ht="12.75">
      <c r="A99" s="9" t="s">
        <v>16</v>
      </c>
      <c r="B99" s="43" t="s">
        <v>97</v>
      </c>
      <c r="C99" s="83">
        <v>0</v>
      </c>
      <c r="D99" s="59">
        <f t="shared" si="1"/>
        <v>0</v>
      </c>
    </row>
    <row r="100" spans="1:4" ht="12.75">
      <c r="A100" s="9" t="s">
        <v>54</v>
      </c>
      <c r="B100" s="43" t="s">
        <v>98</v>
      </c>
      <c r="C100" s="83">
        <v>0</v>
      </c>
      <c r="D100" s="59">
        <f t="shared" si="1"/>
        <v>0</v>
      </c>
    </row>
    <row r="101" spans="1:4" ht="12.75">
      <c r="A101" s="150" t="s">
        <v>99</v>
      </c>
      <c r="B101" s="150"/>
      <c r="C101" s="77">
        <f>SUM(C95:C100)</f>
        <v>9.9400000000000002E-2</v>
      </c>
      <c r="D101" s="78">
        <f>SUM(D95:D100)</f>
        <v>994.40952800000014</v>
      </c>
    </row>
    <row r="102" spans="1:4" ht="12.75">
      <c r="A102" s="9" t="s">
        <v>56</v>
      </c>
      <c r="B102" s="42" t="s">
        <v>100</v>
      </c>
      <c r="C102" s="58">
        <f>C55*C101</f>
        <v>3.3597200000000001E-2</v>
      </c>
      <c r="D102" s="59">
        <f>C102*D30</f>
        <v>336.11042046400001</v>
      </c>
    </row>
    <row r="103" spans="1:4" ht="12.75">
      <c r="A103" s="122" t="s">
        <v>101</v>
      </c>
      <c r="B103" s="122"/>
      <c r="C103" s="57">
        <f>C101+C102</f>
        <v>0.13299720000000001</v>
      </c>
      <c r="D103" s="49">
        <f>D101+D102</f>
        <v>1330.5199484640002</v>
      </c>
    </row>
    <row r="104" spans="1:4" ht="12.75">
      <c r="A104" s="29"/>
      <c r="B104" s="30"/>
      <c r="C104" s="30"/>
      <c r="D104" s="30"/>
    </row>
    <row r="105" spans="1:4" ht="26.25" customHeight="1">
      <c r="A105" s="120" t="s">
        <v>102</v>
      </c>
      <c r="B105" s="121"/>
      <c r="C105" s="121"/>
      <c r="D105" s="121"/>
    </row>
    <row r="106" spans="1:4" ht="12.75">
      <c r="A106" s="22">
        <v>4</v>
      </c>
      <c r="B106" s="22" t="s">
        <v>103</v>
      </c>
      <c r="C106" s="22" t="s">
        <v>37</v>
      </c>
      <c r="D106" s="22" t="s">
        <v>28</v>
      </c>
    </row>
    <row r="107" spans="1:4" ht="12.75">
      <c r="A107" s="19" t="s">
        <v>91</v>
      </c>
      <c r="B107" s="45" t="s">
        <v>104</v>
      </c>
      <c r="C107" s="46">
        <f>C103</f>
        <v>0.13299720000000001</v>
      </c>
      <c r="D107" s="47">
        <f>D103</f>
        <v>1330.5199484640002</v>
      </c>
    </row>
    <row r="108" spans="1:4" ht="12.75">
      <c r="A108" s="122" t="s">
        <v>105</v>
      </c>
      <c r="B108" s="122"/>
      <c r="C108" s="48" t="s">
        <v>77</v>
      </c>
      <c r="D108" s="49">
        <f>SUM(D107:D107)</f>
        <v>1330.5199484640002</v>
      </c>
    </row>
    <row r="109" spans="1:4" ht="12.75">
      <c r="A109" s="29"/>
      <c r="B109" s="30"/>
      <c r="C109" s="30"/>
      <c r="D109" s="30"/>
    </row>
    <row r="110" spans="1:4" ht="12.75">
      <c r="A110" s="120" t="s">
        <v>106</v>
      </c>
      <c r="B110" s="121"/>
      <c r="C110" s="121"/>
      <c r="D110" s="121"/>
    </row>
    <row r="111" spans="1:4" ht="12.75">
      <c r="A111" s="38">
        <v>5</v>
      </c>
      <c r="B111" s="152" t="s">
        <v>107</v>
      </c>
      <c r="C111" s="152"/>
      <c r="D111" s="38" t="s">
        <v>28</v>
      </c>
    </row>
    <row r="112" spans="1:4" ht="12.75">
      <c r="A112" s="19" t="s">
        <v>7</v>
      </c>
      <c r="B112" s="153" t="s">
        <v>108</v>
      </c>
      <c r="C112" s="153"/>
      <c r="D112" s="89">
        <v>0</v>
      </c>
    </row>
    <row r="113" spans="1:4" ht="12.75">
      <c r="A113" s="19" t="s">
        <v>9</v>
      </c>
      <c r="B113" s="153" t="s">
        <v>30</v>
      </c>
      <c r="C113" s="153"/>
      <c r="D113" s="89">
        <v>0</v>
      </c>
    </row>
    <row r="114" spans="1:4" ht="12.75">
      <c r="A114" s="44"/>
      <c r="B114" s="122" t="s">
        <v>109</v>
      </c>
      <c r="C114" s="122"/>
      <c r="D114" s="49">
        <f>SUM(D112:D113)</f>
        <v>0</v>
      </c>
    </row>
    <row r="115" spans="1:4">
      <c r="A115" s="154" t="s">
        <v>110</v>
      </c>
      <c r="B115" s="155"/>
      <c r="C115" s="155"/>
      <c r="D115" s="155"/>
    </row>
    <row r="116" spans="1:4" ht="12.75">
      <c r="A116" s="156"/>
      <c r="B116" s="157"/>
      <c r="C116" s="157"/>
      <c r="D116" s="157"/>
    </row>
    <row r="117" spans="1:4" ht="12.75">
      <c r="A117" s="158" t="s">
        <v>111</v>
      </c>
      <c r="B117" s="158"/>
      <c r="C117" s="158"/>
      <c r="D117" s="158"/>
    </row>
    <row r="118" spans="1:4" ht="12.75">
      <c r="A118" s="22">
        <v>6</v>
      </c>
      <c r="B118" s="22" t="s">
        <v>112</v>
      </c>
      <c r="C118" s="22" t="s">
        <v>37</v>
      </c>
      <c r="D118" s="22" t="s">
        <v>28</v>
      </c>
    </row>
    <row r="119" spans="1:4" ht="12.75">
      <c r="A119" s="39" t="s">
        <v>7</v>
      </c>
      <c r="B119" s="60" t="s">
        <v>113</v>
      </c>
      <c r="C119" s="70">
        <v>0</v>
      </c>
      <c r="D119" s="61">
        <f>(D30+D76+D86+D108+D114)*C119</f>
        <v>0</v>
      </c>
    </row>
    <row r="120" spans="1:4" ht="12.75">
      <c r="A120" s="39" t="s">
        <v>9</v>
      </c>
      <c r="B120" s="60" t="s">
        <v>114</v>
      </c>
      <c r="C120" s="70">
        <v>0</v>
      </c>
      <c r="D120" s="61">
        <f>(D30+D76+D86+D108+D114+D119)*C120</f>
        <v>0</v>
      </c>
    </row>
    <row r="121" spans="1:4" ht="12.75">
      <c r="A121" s="39" t="s">
        <v>12</v>
      </c>
      <c r="B121" s="60" t="s">
        <v>115</v>
      </c>
      <c r="C121" s="62">
        <f>SUM(C122:C124)</f>
        <v>0</v>
      </c>
      <c r="D121" s="63">
        <f>((D136+D119+D120)/(1-C121))*C121</f>
        <v>0</v>
      </c>
    </row>
    <row r="122" spans="1:4" ht="12.75">
      <c r="A122" s="64"/>
      <c r="B122" s="60" t="s">
        <v>116</v>
      </c>
      <c r="C122" s="70">
        <v>0</v>
      </c>
      <c r="D122" s="61">
        <f>((D136+D119+D120)/(1-C121))*C122</f>
        <v>0</v>
      </c>
    </row>
    <row r="123" spans="1:4" ht="12.75">
      <c r="A123" s="64"/>
      <c r="B123" s="60" t="s">
        <v>117</v>
      </c>
      <c r="C123" s="70">
        <v>0</v>
      </c>
      <c r="D123" s="61">
        <f>((D136+D119+D120)/(1-C121))*C123</f>
        <v>0</v>
      </c>
    </row>
    <row r="124" spans="1:4" ht="12.75">
      <c r="A124" s="64"/>
      <c r="B124" s="60" t="s">
        <v>118</v>
      </c>
      <c r="C124" s="70">
        <v>0</v>
      </c>
      <c r="D124" s="61">
        <f>((D136+D119+D120)/(1-C121))*C124</f>
        <v>0</v>
      </c>
    </row>
    <row r="125" spans="1:4" ht="12.75">
      <c r="A125" s="44"/>
      <c r="B125" s="65" t="s">
        <v>119</v>
      </c>
      <c r="C125" s="57"/>
      <c r="D125" s="49">
        <f>D119+D120+D121</f>
        <v>0</v>
      </c>
    </row>
    <row r="126" spans="1:4" ht="12.75">
      <c r="A126" s="66" t="s">
        <v>120</v>
      </c>
      <c r="B126" s="67"/>
      <c r="C126" s="67"/>
    </row>
    <row r="127" spans="1:4" ht="12.75">
      <c r="A127" s="66" t="s">
        <v>121</v>
      </c>
    </row>
    <row r="128" spans="1:4"/>
    <row r="129" spans="1:4" ht="12.75">
      <c r="A129" s="158" t="s">
        <v>122</v>
      </c>
      <c r="B129" s="158"/>
      <c r="C129" s="158"/>
      <c r="D129" s="158"/>
    </row>
    <row r="130" spans="1:4" ht="12.75">
      <c r="A130" s="44"/>
      <c r="B130" s="151" t="s">
        <v>123</v>
      </c>
      <c r="C130" s="151"/>
      <c r="D130" s="22" t="s">
        <v>124</v>
      </c>
    </row>
    <row r="131" spans="1:4" ht="12.75">
      <c r="A131" s="68" t="s">
        <v>7</v>
      </c>
      <c r="B131" s="161" t="s">
        <v>125</v>
      </c>
      <c r="C131" s="161"/>
      <c r="D131" s="47">
        <f>D30</f>
        <v>10004.120000000001</v>
      </c>
    </row>
    <row r="132" spans="1:4" ht="24" customHeight="1">
      <c r="A132" s="68" t="s">
        <v>9</v>
      </c>
      <c r="B132" s="161" t="s">
        <v>126</v>
      </c>
      <c r="C132" s="161"/>
      <c r="D132" s="47">
        <f>D76</f>
        <v>5796.9230054159998</v>
      </c>
    </row>
    <row r="133" spans="1:4" ht="12.75">
      <c r="A133" s="68" t="s">
        <v>12</v>
      </c>
      <c r="B133" s="161" t="s">
        <v>127</v>
      </c>
      <c r="C133" s="161"/>
      <c r="D133" s="47">
        <f>D86</f>
        <v>194.07992800000002</v>
      </c>
    </row>
    <row r="134" spans="1:4" ht="12.75">
      <c r="A134" s="9" t="s">
        <v>14</v>
      </c>
      <c r="B134" s="105" t="s">
        <v>128</v>
      </c>
      <c r="C134" s="105"/>
      <c r="D134" s="59">
        <f>D108</f>
        <v>1330.5199484640002</v>
      </c>
    </row>
    <row r="135" spans="1:4" ht="12.75">
      <c r="A135" s="68" t="s">
        <v>16</v>
      </c>
      <c r="B135" s="161" t="s">
        <v>129</v>
      </c>
      <c r="C135" s="161"/>
      <c r="D135" s="47">
        <f>D114</f>
        <v>0</v>
      </c>
    </row>
    <row r="136" spans="1:4" ht="24" customHeight="1">
      <c r="A136" s="122" t="s">
        <v>130</v>
      </c>
      <c r="B136" s="122"/>
      <c r="C136" s="122"/>
      <c r="D136" s="49">
        <f>SUM(D131:D135)</f>
        <v>17325.642881880001</v>
      </c>
    </row>
    <row r="137" spans="1:4" ht="12.75">
      <c r="A137" s="68" t="s">
        <v>54</v>
      </c>
      <c r="B137" s="159" t="s">
        <v>131</v>
      </c>
      <c r="C137" s="159"/>
      <c r="D137" s="47">
        <f>D125</f>
        <v>0</v>
      </c>
    </row>
    <row r="138" spans="1:4" ht="16.5" customHeight="1">
      <c r="A138" s="122" t="s">
        <v>132</v>
      </c>
      <c r="B138" s="122"/>
      <c r="C138" s="122"/>
      <c r="D138" s="49">
        <f>TRUNC((D136+D137),2)</f>
        <v>17325.64</v>
      </c>
    </row>
    <row r="139" spans="1:4">
      <c r="A139" s="160" t="s">
        <v>133</v>
      </c>
      <c r="B139" s="160"/>
      <c r="C139" s="160"/>
      <c r="D139" s="160"/>
    </row>
    <row r="140" spans="1:4" ht="16.5" customHeight="1"/>
    <row r="141" spans="1:4" ht="15.75" customHeight="1"/>
    <row r="142" spans="1:4" ht="14.25" customHeight="1"/>
    <row r="143" spans="1:4" ht="14.25" customHeight="1">
      <c r="C143" s="69"/>
    </row>
    <row r="144" spans="1:4"/>
    <row r="146"/>
  </sheetData>
  <sheetProtection formatCells="0" formatColumns="0" formatRows="0" insertColumns="0" insertRows="0"/>
  <mergeCells count="75">
    <mergeCell ref="B137:C137"/>
    <mergeCell ref="A138:C138"/>
    <mergeCell ref="A139:D139"/>
    <mergeCell ref="B131:C131"/>
    <mergeCell ref="B132:C132"/>
    <mergeCell ref="B133:C133"/>
    <mergeCell ref="B134:C134"/>
    <mergeCell ref="B135:C135"/>
    <mergeCell ref="A136:C136"/>
    <mergeCell ref="B130:C130"/>
    <mergeCell ref="A105:D105"/>
    <mergeCell ref="A108:B108"/>
    <mergeCell ref="A110:D110"/>
    <mergeCell ref="B111:C111"/>
    <mergeCell ref="B112:C112"/>
    <mergeCell ref="B113:C113"/>
    <mergeCell ref="B114:C114"/>
    <mergeCell ref="A115:D115"/>
    <mergeCell ref="A116:D116"/>
    <mergeCell ref="A117:D117"/>
    <mergeCell ref="A129:D129"/>
    <mergeCell ref="A103:B103"/>
    <mergeCell ref="A69:D69"/>
    <mergeCell ref="A70:D70"/>
    <mergeCell ref="A71:D71"/>
    <mergeCell ref="A76:B76"/>
    <mergeCell ref="A78:D78"/>
    <mergeCell ref="A86:B86"/>
    <mergeCell ref="A87:D87"/>
    <mergeCell ref="A89:D89"/>
    <mergeCell ref="A91:D91"/>
    <mergeCell ref="A93:D93"/>
    <mergeCell ref="A101:B101"/>
    <mergeCell ref="C64:D64"/>
    <mergeCell ref="C65:D65"/>
    <mergeCell ref="C66:D66"/>
    <mergeCell ref="C67:D67"/>
    <mergeCell ref="A68:B68"/>
    <mergeCell ref="C68:D68"/>
    <mergeCell ref="A60:D60"/>
    <mergeCell ref="A34:D34"/>
    <mergeCell ref="A38:B38"/>
    <mergeCell ref="A40:B40"/>
    <mergeCell ref="A41:D41"/>
    <mergeCell ref="A42:D42"/>
    <mergeCell ref="A43:D43"/>
    <mergeCell ref="A45:D45"/>
    <mergeCell ref="A55:B55"/>
    <mergeCell ref="A56:D56"/>
    <mergeCell ref="A57:D57"/>
    <mergeCell ref="A58:D58"/>
    <mergeCell ref="A33:D33"/>
    <mergeCell ref="B20:C20"/>
    <mergeCell ref="B21:C21"/>
    <mergeCell ref="B22:C22"/>
    <mergeCell ref="B23:C23"/>
    <mergeCell ref="A26:D26"/>
    <mergeCell ref="B27:C27"/>
    <mergeCell ref="B28:C28"/>
    <mergeCell ref="B29:C29"/>
    <mergeCell ref="A30:C30"/>
    <mergeCell ref="A31:D31"/>
    <mergeCell ref="A32:D32"/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8" max="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2413C-F2C8-4AB0-8F53-BD291D4B7EB5}">
  <dimension ref="A1:E146"/>
  <sheetViews>
    <sheetView showGridLines="0" zoomScaleNormal="100" zoomScaleSheetLayoutView="100" workbookViewId="0">
      <selection activeCell="C8" sqref="C8:D8"/>
    </sheetView>
  </sheetViews>
  <sheetFormatPr defaultColWidth="0" defaultRowHeight="12" customHeight="1" zeroHeight="1"/>
  <cols>
    <col min="1" max="1" width="5" style="2" customWidth="1"/>
    <col min="2" max="2" width="48.7109375" style="2" customWidth="1"/>
    <col min="3" max="3" width="18" style="2" customWidth="1"/>
    <col min="4" max="4" width="18.42578125" style="2" customWidth="1"/>
    <col min="5" max="5" width="17.42578125" style="2" hidden="1" customWidth="1"/>
    <col min="6" max="16384" width="0" style="2" hidden="1"/>
  </cols>
  <sheetData>
    <row r="1" spans="1:4" ht="12.75">
      <c r="A1" s="1" t="s">
        <v>0</v>
      </c>
      <c r="B1" s="4"/>
      <c r="C1" s="4"/>
      <c r="D1" s="5"/>
    </row>
    <row r="2" spans="1:4" ht="12.75">
      <c r="A2" s="3" t="s">
        <v>1</v>
      </c>
      <c r="B2" s="6"/>
      <c r="C2" s="6"/>
      <c r="D2" s="7"/>
    </row>
    <row r="3" spans="1:4" ht="12.75">
      <c r="A3" s="3" t="s">
        <v>2</v>
      </c>
      <c r="B3" s="6"/>
      <c r="C3" s="6"/>
      <c r="D3" s="7"/>
    </row>
    <row r="4" spans="1:4" ht="12.75">
      <c r="A4" s="3" t="s">
        <v>136</v>
      </c>
      <c r="B4" s="6"/>
      <c r="C4" s="6"/>
      <c r="D4" s="7"/>
    </row>
    <row r="5" spans="1:4" ht="12.75">
      <c r="A5" s="3" t="s">
        <v>4</v>
      </c>
      <c r="B5" s="6"/>
      <c r="C5" s="6"/>
      <c r="D5" s="7"/>
    </row>
    <row r="6" spans="1:4">
      <c r="A6" s="6"/>
      <c r="B6" s="6"/>
      <c r="C6" s="6"/>
      <c r="D6" s="6"/>
    </row>
    <row r="7" spans="1:4" ht="12.75">
      <c r="A7" s="106" t="s">
        <v>5</v>
      </c>
      <c r="B7" s="106"/>
      <c r="C7" s="107" t="s">
        <v>162</v>
      </c>
      <c r="D7" s="107"/>
    </row>
    <row r="8" spans="1:4" ht="12.75">
      <c r="A8" s="106" t="s">
        <v>6</v>
      </c>
      <c r="B8" s="106"/>
      <c r="C8" s="108" t="s">
        <v>164</v>
      </c>
      <c r="D8" s="108"/>
    </row>
    <row r="9" spans="1:4"/>
    <row r="10" spans="1:4" ht="12.75">
      <c r="A10" s="8"/>
      <c r="B10" s="8"/>
      <c r="C10" s="8"/>
      <c r="D10" s="8"/>
    </row>
    <row r="11" spans="1:4" ht="12.75">
      <c r="A11" s="9" t="s">
        <v>7</v>
      </c>
      <c r="B11" s="105" t="s">
        <v>8</v>
      </c>
      <c r="C11" s="105"/>
      <c r="D11" s="96"/>
    </row>
    <row r="12" spans="1:4" ht="12.75">
      <c r="A12" s="9" t="s">
        <v>9</v>
      </c>
      <c r="B12" s="105" t="s">
        <v>10</v>
      </c>
      <c r="C12" s="105"/>
      <c r="D12" s="11" t="s">
        <v>11</v>
      </c>
    </row>
    <row r="13" spans="1:4" ht="12.75">
      <c r="A13" s="9" t="s">
        <v>12</v>
      </c>
      <c r="B13" s="105" t="s">
        <v>13</v>
      </c>
      <c r="C13" s="105"/>
      <c r="D13" s="94"/>
    </row>
    <row r="14" spans="1:4" ht="12.75">
      <c r="A14" s="9" t="s">
        <v>14</v>
      </c>
      <c r="B14" s="109" t="s">
        <v>15</v>
      </c>
      <c r="C14" s="110"/>
      <c r="D14" s="95"/>
    </row>
    <row r="15" spans="1:4" ht="12.75">
      <c r="A15" s="9" t="s">
        <v>16</v>
      </c>
      <c r="B15" s="105" t="s">
        <v>17</v>
      </c>
      <c r="C15" s="105"/>
      <c r="D15" s="98"/>
    </row>
    <row r="16" spans="1:4">
      <c r="A16" s="14"/>
      <c r="B16" s="14"/>
      <c r="C16" s="15"/>
      <c r="D16" s="14"/>
    </row>
    <row r="17" spans="1:4" ht="12.75">
      <c r="A17" s="111" t="s">
        <v>18</v>
      </c>
      <c r="B17" s="111"/>
      <c r="C17" s="111"/>
      <c r="D17" s="111"/>
    </row>
    <row r="18" spans="1:4" ht="30" customHeight="1">
      <c r="A18" s="112" t="s">
        <v>19</v>
      </c>
      <c r="B18" s="112"/>
      <c r="C18" s="112"/>
      <c r="D18" s="112"/>
    </row>
    <row r="19" spans="1:4" ht="25.5">
      <c r="A19" s="9">
        <v>1</v>
      </c>
      <c r="B19" s="105" t="s">
        <v>20</v>
      </c>
      <c r="C19" s="105"/>
      <c r="D19" s="9" t="s">
        <v>158</v>
      </c>
    </row>
    <row r="20" spans="1:4" ht="12.75">
      <c r="A20" s="9">
        <v>2</v>
      </c>
      <c r="B20" s="105" t="s">
        <v>21</v>
      </c>
      <c r="C20" s="105"/>
      <c r="D20" s="9"/>
    </row>
    <row r="21" spans="1:4" ht="12.75">
      <c r="A21" s="9">
        <v>3</v>
      </c>
      <c r="B21" s="105" t="s">
        <v>22</v>
      </c>
      <c r="C21" s="105"/>
      <c r="D21" s="79">
        <v>18496.09</v>
      </c>
    </row>
    <row r="22" spans="1:4" ht="26.25" customHeight="1">
      <c r="A22" s="9">
        <v>4</v>
      </c>
      <c r="B22" s="105" t="s">
        <v>23</v>
      </c>
      <c r="C22" s="105"/>
      <c r="D22" s="98"/>
    </row>
    <row r="23" spans="1:4" ht="12.75">
      <c r="A23" s="9">
        <v>5</v>
      </c>
      <c r="B23" s="105" t="s">
        <v>25</v>
      </c>
      <c r="C23" s="105"/>
      <c r="D23" s="96"/>
    </row>
    <row r="24" spans="1:4" ht="12.75">
      <c r="A24" s="16"/>
      <c r="B24" s="16"/>
      <c r="C24" s="16"/>
      <c r="D24" s="17"/>
    </row>
    <row r="25" spans="1:4" ht="12.75">
      <c r="A25" s="16"/>
      <c r="B25" s="16"/>
      <c r="C25" s="16"/>
      <c r="D25" s="17"/>
    </row>
    <row r="26" spans="1:4" ht="12.75">
      <c r="A26" s="111" t="s">
        <v>26</v>
      </c>
      <c r="B26" s="111"/>
      <c r="C26" s="111"/>
      <c r="D26" s="111"/>
    </row>
    <row r="27" spans="1:4" ht="12.75">
      <c r="A27" s="18">
        <v>1</v>
      </c>
      <c r="B27" s="112" t="s">
        <v>27</v>
      </c>
      <c r="C27" s="112"/>
      <c r="D27" s="18" t="s">
        <v>28</v>
      </c>
    </row>
    <row r="28" spans="1:4" ht="12.75">
      <c r="A28" s="19" t="s">
        <v>7</v>
      </c>
      <c r="B28" s="105" t="s">
        <v>29</v>
      </c>
      <c r="C28" s="105"/>
      <c r="D28" s="80">
        <v>18496.09</v>
      </c>
    </row>
    <row r="29" spans="1:4" ht="12.75">
      <c r="A29" s="19" t="s">
        <v>9</v>
      </c>
      <c r="B29" s="105" t="s">
        <v>30</v>
      </c>
      <c r="C29" s="105"/>
      <c r="D29" s="80">
        <v>0</v>
      </c>
    </row>
    <row r="30" spans="1:4" ht="15" customHeight="1">
      <c r="A30" s="115" t="s">
        <v>31</v>
      </c>
      <c r="B30" s="116"/>
      <c r="C30" s="117"/>
      <c r="D30" s="21">
        <f>SUM(D28:D29)</f>
        <v>18496.09</v>
      </c>
    </row>
    <row r="31" spans="1:4" ht="24" customHeight="1">
      <c r="A31" s="118" t="s">
        <v>32</v>
      </c>
      <c r="B31" s="119"/>
      <c r="C31" s="119"/>
      <c r="D31" s="119"/>
    </row>
    <row r="32" spans="1:4" ht="12.75">
      <c r="A32" s="113"/>
      <c r="B32" s="114"/>
      <c r="C32" s="114"/>
      <c r="D32" s="114"/>
    </row>
    <row r="33" spans="1:4" ht="15" customHeight="1">
      <c r="A33" s="113" t="s">
        <v>33</v>
      </c>
      <c r="B33" s="114"/>
      <c r="C33" s="114"/>
      <c r="D33" s="114"/>
    </row>
    <row r="34" spans="1:4" ht="15" customHeight="1">
      <c r="A34" s="113" t="s">
        <v>34</v>
      </c>
      <c r="B34" s="114"/>
      <c r="C34" s="114"/>
      <c r="D34" s="114"/>
    </row>
    <row r="35" spans="1:4" ht="25.5" customHeight="1">
      <c r="A35" s="22" t="s">
        <v>35</v>
      </c>
      <c r="B35" s="22" t="s">
        <v>36</v>
      </c>
      <c r="C35" s="22" t="s">
        <v>37</v>
      </c>
      <c r="D35" s="22" t="s">
        <v>28</v>
      </c>
    </row>
    <row r="36" spans="1:4" ht="12.75">
      <c r="A36" s="23" t="s">
        <v>7</v>
      </c>
      <c r="B36" s="24" t="s">
        <v>38</v>
      </c>
      <c r="C36" s="25">
        <v>8.3299999999999999E-2</v>
      </c>
      <c r="D36" s="26">
        <f>C36*D30</f>
        <v>1540.724297</v>
      </c>
    </row>
    <row r="37" spans="1:4" ht="26.25" customHeight="1">
      <c r="A37" s="71" t="s">
        <v>9</v>
      </c>
      <c r="B37" s="42" t="s">
        <v>39</v>
      </c>
      <c r="C37" s="72">
        <v>2.7799999999999998E-2</v>
      </c>
      <c r="D37" s="73">
        <f>D30*C37</f>
        <v>514.19130199999995</v>
      </c>
    </row>
    <row r="38" spans="1:4" ht="12.75">
      <c r="A38" s="122" t="s">
        <v>40</v>
      </c>
      <c r="B38" s="122"/>
      <c r="C38" s="27">
        <f>SUM(C36:C37)</f>
        <v>0.1111</v>
      </c>
      <c r="D38" s="28">
        <f>SUM(D36:D37)</f>
        <v>2054.9155989999999</v>
      </c>
    </row>
    <row r="39" spans="1:4" ht="12.75">
      <c r="A39" s="23" t="s">
        <v>12</v>
      </c>
      <c r="B39" s="24" t="s">
        <v>41</v>
      </c>
      <c r="C39" s="25">
        <f>C38*C55</f>
        <v>3.7551800000000003E-2</v>
      </c>
      <c r="D39" s="26">
        <f>D30*C39</f>
        <v>694.5614724620001</v>
      </c>
    </row>
    <row r="40" spans="1:4" ht="12.75">
      <c r="A40" s="122" t="s">
        <v>42</v>
      </c>
      <c r="B40" s="122"/>
      <c r="C40" s="27">
        <f>SUM(C38:C39)</f>
        <v>0.1486518</v>
      </c>
      <c r="D40" s="28">
        <f>SUM(D38:D39)</f>
        <v>2749.4770714619999</v>
      </c>
    </row>
    <row r="41" spans="1:4" ht="53.25" customHeight="1">
      <c r="A41" s="123" t="s">
        <v>43</v>
      </c>
      <c r="B41" s="124"/>
      <c r="C41" s="124"/>
      <c r="D41" s="125"/>
    </row>
    <row r="42" spans="1:4" ht="40.5" customHeight="1">
      <c r="A42" s="126" t="s">
        <v>44</v>
      </c>
      <c r="B42" s="127"/>
      <c r="C42" s="127"/>
      <c r="D42" s="128"/>
    </row>
    <row r="43" spans="1:4" ht="51.75" customHeight="1">
      <c r="A43" s="129" t="s">
        <v>45</v>
      </c>
      <c r="B43" s="130"/>
      <c r="C43" s="130"/>
      <c r="D43" s="131"/>
    </row>
    <row r="44" spans="1:4" ht="15" customHeight="1">
      <c r="A44" s="29"/>
      <c r="B44" s="30"/>
      <c r="C44" s="30"/>
      <c r="D44" s="30"/>
    </row>
    <row r="45" spans="1:4" ht="25.5" customHeight="1">
      <c r="A45" s="120" t="s">
        <v>46</v>
      </c>
      <c r="B45" s="121"/>
      <c r="C45" s="121"/>
      <c r="D45" s="121"/>
    </row>
    <row r="46" spans="1:4" ht="17.25" customHeight="1">
      <c r="A46" s="31" t="s">
        <v>47</v>
      </c>
      <c r="B46" s="31" t="s">
        <v>48</v>
      </c>
      <c r="C46" s="31" t="s">
        <v>37</v>
      </c>
      <c r="D46" s="31" t="s">
        <v>28</v>
      </c>
    </row>
    <row r="47" spans="1:4" ht="12.75">
      <c r="A47" s="32" t="s">
        <v>7</v>
      </c>
      <c r="B47" s="33" t="s">
        <v>49</v>
      </c>
      <c r="C47" s="34">
        <v>0.2</v>
      </c>
      <c r="D47" s="35">
        <f>D30*C47</f>
        <v>3699.2180000000003</v>
      </c>
    </row>
    <row r="48" spans="1:4" ht="12.75">
      <c r="A48" s="32" t="s">
        <v>9</v>
      </c>
      <c r="B48" s="33" t="s">
        <v>50</v>
      </c>
      <c r="C48" s="34">
        <f>[1]PARÂMETROS!B36</f>
        <v>2.5000000000000001E-2</v>
      </c>
      <c r="D48" s="35">
        <f>D30*C48</f>
        <v>462.40225000000004</v>
      </c>
    </row>
    <row r="49" spans="1:4" ht="12.75">
      <c r="A49" s="32" t="s">
        <v>12</v>
      </c>
      <c r="B49" s="33" t="s">
        <v>51</v>
      </c>
      <c r="C49" s="85">
        <v>0</v>
      </c>
      <c r="D49" s="81">
        <f>D30*C49</f>
        <v>0</v>
      </c>
    </row>
    <row r="50" spans="1:4" ht="12.75">
      <c r="A50" s="32" t="s">
        <v>14</v>
      </c>
      <c r="B50" s="33" t="s">
        <v>52</v>
      </c>
      <c r="C50" s="34">
        <f>[1]PARÂMETROS!B38</f>
        <v>1.4999999999999999E-2</v>
      </c>
      <c r="D50" s="35">
        <f>D30*C50</f>
        <v>277.44135</v>
      </c>
    </row>
    <row r="51" spans="1:4" ht="12.75">
      <c r="A51" s="32" t="s">
        <v>16</v>
      </c>
      <c r="B51" s="33" t="s">
        <v>53</v>
      </c>
      <c r="C51" s="34">
        <f>[1]PARÂMETROS!B39</f>
        <v>0.01</v>
      </c>
      <c r="D51" s="35">
        <f>D30*C51</f>
        <v>184.96090000000001</v>
      </c>
    </row>
    <row r="52" spans="1:4" ht="12.75">
      <c r="A52" s="32" t="s">
        <v>54</v>
      </c>
      <c r="B52" s="33" t="s">
        <v>55</v>
      </c>
      <c r="C52" s="34">
        <f>[1]PARÂMETROS!B40</f>
        <v>6.0000000000000001E-3</v>
      </c>
      <c r="D52" s="35">
        <f>D30*C52</f>
        <v>110.97654</v>
      </c>
    </row>
    <row r="53" spans="1:4" ht="12.75">
      <c r="A53" s="32" t="s">
        <v>56</v>
      </c>
      <c r="B53" s="33" t="s">
        <v>57</v>
      </c>
      <c r="C53" s="34">
        <f>[1]PARÂMETROS!B41</f>
        <v>2E-3</v>
      </c>
      <c r="D53" s="35">
        <f>D30*C53</f>
        <v>36.992179999999998</v>
      </c>
    </row>
    <row r="54" spans="1:4" ht="12.75">
      <c r="A54" s="32" t="s">
        <v>58</v>
      </c>
      <c r="B54" s="33" t="s">
        <v>59</v>
      </c>
      <c r="C54" s="34">
        <f>[1]PARÂMETROS!B42</f>
        <v>0.08</v>
      </c>
      <c r="D54" s="35">
        <f>D30*C54</f>
        <v>1479.6872000000001</v>
      </c>
    </row>
    <row r="55" spans="1:4" ht="12.75">
      <c r="A55" s="132" t="s">
        <v>60</v>
      </c>
      <c r="B55" s="132"/>
      <c r="C55" s="36">
        <f>SUM(C47:C54)</f>
        <v>0.33800000000000002</v>
      </c>
      <c r="D55" s="37">
        <f>SUM(D47:D54)</f>
        <v>6251.6784200000002</v>
      </c>
    </row>
    <row r="56" spans="1:4" ht="27" customHeight="1">
      <c r="A56" s="123" t="s">
        <v>61</v>
      </c>
      <c r="B56" s="124"/>
      <c r="C56" s="124"/>
      <c r="D56" s="125"/>
    </row>
    <row r="57" spans="1:4" ht="27" customHeight="1">
      <c r="A57" s="126" t="s">
        <v>62</v>
      </c>
      <c r="B57" s="127"/>
      <c r="C57" s="127"/>
      <c r="D57" s="128"/>
    </row>
    <row r="58" spans="1:4" ht="27" customHeight="1">
      <c r="A58" s="129" t="s">
        <v>63</v>
      </c>
      <c r="B58" s="130"/>
      <c r="C58" s="130"/>
      <c r="D58" s="131"/>
    </row>
    <row r="59" spans="1:4" ht="15" customHeight="1">
      <c r="A59" s="30"/>
      <c r="B59" s="30"/>
      <c r="C59" s="30"/>
      <c r="D59" s="30"/>
    </row>
    <row r="60" spans="1:4" ht="15" customHeight="1">
      <c r="A60" s="120" t="s">
        <v>64</v>
      </c>
      <c r="B60" s="121"/>
      <c r="C60" s="121"/>
      <c r="D60" s="121"/>
    </row>
    <row r="61" spans="1:4" ht="12.75">
      <c r="A61" s="38" t="s">
        <v>65</v>
      </c>
      <c r="B61" s="38" t="s">
        <v>66</v>
      </c>
      <c r="C61" s="38" t="s">
        <v>67</v>
      </c>
      <c r="D61" s="38" t="s">
        <v>68</v>
      </c>
    </row>
    <row r="62" spans="1:4" ht="12.75">
      <c r="A62" s="39" t="s">
        <v>7</v>
      </c>
      <c r="B62" s="40" t="s">
        <v>69</v>
      </c>
      <c r="C62" s="80">
        <v>0</v>
      </c>
      <c r="D62" s="20">
        <v>0</v>
      </c>
    </row>
    <row r="63" spans="1:4" ht="24">
      <c r="A63" s="75" t="s">
        <v>9</v>
      </c>
      <c r="B63" s="41" t="s">
        <v>70</v>
      </c>
      <c r="C63" s="82">
        <v>42.2</v>
      </c>
      <c r="D63" s="74">
        <f>(C63*22)</f>
        <v>928.40000000000009</v>
      </c>
    </row>
    <row r="64" spans="1:4" ht="12.75">
      <c r="A64" s="75" t="s">
        <v>12</v>
      </c>
      <c r="B64" s="86" t="s">
        <v>71</v>
      </c>
      <c r="C64" s="133"/>
      <c r="D64" s="134"/>
    </row>
    <row r="65" spans="1:4" ht="15">
      <c r="A65" s="39" t="s">
        <v>12</v>
      </c>
      <c r="B65" s="99" t="s">
        <v>159</v>
      </c>
      <c r="C65" s="162">
        <v>0</v>
      </c>
      <c r="D65" s="163"/>
    </row>
    <row r="66" spans="1:4" ht="15">
      <c r="A66" s="39" t="s">
        <v>14</v>
      </c>
      <c r="B66" s="99" t="s">
        <v>160</v>
      </c>
      <c r="C66" s="162">
        <v>0</v>
      </c>
      <c r="D66" s="163"/>
    </row>
    <row r="67" spans="1:4" ht="15" customHeight="1">
      <c r="A67" s="39" t="s">
        <v>16</v>
      </c>
      <c r="B67" s="43" t="s">
        <v>30</v>
      </c>
      <c r="C67" s="135">
        <v>0</v>
      </c>
      <c r="D67" s="136"/>
    </row>
    <row r="68" spans="1:4" ht="27" customHeight="1">
      <c r="A68" s="137" t="s">
        <v>72</v>
      </c>
      <c r="B68" s="138"/>
      <c r="C68" s="139">
        <f>D62+D63+C64+C65+C66+C67</f>
        <v>928.40000000000009</v>
      </c>
      <c r="D68" s="140"/>
    </row>
    <row r="69" spans="1:4">
      <c r="A69" s="141" t="s">
        <v>73</v>
      </c>
      <c r="B69" s="142"/>
      <c r="C69" s="142"/>
      <c r="D69" s="142"/>
    </row>
    <row r="70" spans="1:4" ht="29.25" customHeight="1">
      <c r="A70" s="143"/>
      <c r="B70" s="144"/>
      <c r="C70" s="144"/>
      <c r="D70" s="144"/>
    </row>
    <row r="71" spans="1:4" ht="12.75">
      <c r="A71" s="120" t="s">
        <v>74</v>
      </c>
      <c r="B71" s="121"/>
      <c r="C71" s="121"/>
      <c r="D71" s="121"/>
    </row>
    <row r="72" spans="1:4" ht="12.75">
      <c r="A72" s="22">
        <v>2</v>
      </c>
      <c r="B72" s="22" t="s">
        <v>75</v>
      </c>
      <c r="C72" s="22" t="s">
        <v>37</v>
      </c>
      <c r="D72" s="22" t="s">
        <v>28</v>
      </c>
    </row>
    <row r="73" spans="1:4" ht="25.5">
      <c r="A73" s="9" t="s">
        <v>35</v>
      </c>
      <c r="B73" s="43" t="s">
        <v>36</v>
      </c>
      <c r="C73" s="76">
        <f>C40</f>
        <v>0.1486518</v>
      </c>
      <c r="D73" s="59">
        <f>D40</f>
        <v>2749.4770714619999</v>
      </c>
    </row>
    <row r="74" spans="1:4" ht="12.75">
      <c r="A74" s="9" t="s">
        <v>47</v>
      </c>
      <c r="B74" s="43" t="s">
        <v>48</v>
      </c>
      <c r="C74" s="76">
        <f>C55</f>
        <v>0.33800000000000002</v>
      </c>
      <c r="D74" s="59">
        <f>D55</f>
        <v>6251.6784200000002</v>
      </c>
    </row>
    <row r="75" spans="1:4" ht="12.75">
      <c r="A75" s="9" t="s">
        <v>65</v>
      </c>
      <c r="B75" s="43" t="s">
        <v>66</v>
      </c>
      <c r="C75" s="76"/>
      <c r="D75" s="59">
        <f>C68</f>
        <v>928.40000000000009</v>
      </c>
    </row>
    <row r="76" spans="1:4" ht="12.75">
      <c r="A76" s="122" t="s">
        <v>76</v>
      </c>
      <c r="B76" s="122"/>
      <c r="C76" s="48" t="s">
        <v>77</v>
      </c>
      <c r="D76" s="49">
        <f>SUM(D73:D75)</f>
        <v>9929.5554914619988</v>
      </c>
    </row>
    <row r="77" spans="1:4">
      <c r="A77" s="50"/>
      <c r="B77" s="51"/>
      <c r="C77" s="51"/>
      <c r="D77" s="51"/>
    </row>
    <row r="78" spans="1:4" ht="27.75" customHeight="1">
      <c r="A78" s="120" t="s">
        <v>78</v>
      </c>
      <c r="B78" s="121"/>
      <c r="C78" s="121"/>
      <c r="D78" s="121"/>
    </row>
    <row r="79" spans="1:4" ht="30.75" customHeight="1">
      <c r="A79" s="22">
        <v>3</v>
      </c>
      <c r="B79" s="22" t="s">
        <v>79</v>
      </c>
      <c r="C79" s="22" t="s">
        <v>37</v>
      </c>
      <c r="D79" s="22" t="s">
        <v>28</v>
      </c>
    </row>
    <row r="80" spans="1:4" ht="12.75">
      <c r="A80" s="9" t="s">
        <v>7</v>
      </c>
      <c r="B80" s="43" t="s">
        <v>80</v>
      </c>
      <c r="C80" s="97">
        <v>0</v>
      </c>
      <c r="D80" s="59">
        <f t="shared" ref="D80:D85" si="0">D$30*C80</f>
        <v>0</v>
      </c>
    </row>
    <row r="81" spans="1:4" ht="37.5">
      <c r="A81" s="9" t="s">
        <v>9</v>
      </c>
      <c r="B81" s="43" t="s">
        <v>81</v>
      </c>
      <c r="C81" s="97">
        <v>0</v>
      </c>
      <c r="D81" s="59">
        <f t="shared" si="0"/>
        <v>0</v>
      </c>
    </row>
    <row r="82" spans="1:4" ht="62.25">
      <c r="A82" s="9" t="s">
        <v>12</v>
      </c>
      <c r="B82" s="43" t="s">
        <v>82</v>
      </c>
      <c r="C82" s="97">
        <v>0</v>
      </c>
      <c r="D82" s="59">
        <f t="shared" si="0"/>
        <v>0</v>
      </c>
    </row>
    <row r="83" spans="1:4" ht="12.75">
      <c r="A83" s="9" t="s">
        <v>14</v>
      </c>
      <c r="B83" s="43" t="s">
        <v>83</v>
      </c>
      <c r="C83" s="52">
        <v>1.9400000000000001E-2</v>
      </c>
      <c r="D83" s="59">
        <f t="shared" si="0"/>
        <v>358.82414600000004</v>
      </c>
    </row>
    <row r="84" spans="1:4" ht="62.25">
      <c r="A84" s="9" t="s">
        <v>16</v>
      </c>
      <c r="B84" s="43" t="s">
        <v>84</v>
      </c>
      <c r="C84" s="97">
        <v>0</v>
      </c>
      <c r="D84" s="59">
        <f t="shared" si="0"/>
        <v>0</v>
      </c>
    </row>
    <row r="85" spans="1:4" ht="62.25">
      <c r="A85" s="9" t="s">
        <v>54</v>
      </c>
      <c r="B85" s="43" t="s">
        <v>85</v>
      </c>
      <c r="C85" s="97">
        <v>0</v>
      </c>
      <c r="D85" s="59">
        <f t="shared" si="0"/>
        <v>0</v>
      </c>
    </row>
    <row r="86" spans="1:4" ht="12.75">
      <c r="A86" s="122" t="s">
        <v>86</v>
      </c>
      <c r="B86" s="122"/>
      <c r="C86" s="53">
        <f>SUM(C80:C85)</f>
        <v>1.9400000000000001E-2</v>
      </c>
      <c r="D86" s="49">
        <f>SUM(D80:D85)</f>
        <v>358.82414600000004</v>
      </c>
    </row>
    <row r="87" spans="1:4" ht="66" customHeight="1">
      <c r="A87" s="145" t="s">
        <v>87</v>
      </c>
      <c r="B87" s="146"/>
      <c r="C87" s="146"/>
      <c r="D87" s="146"/>
    </row>
    <row r="88" spans="1:4" ht="12.75">
      <c r="A88" s="29"/>
      <c r="B88" s="30"/>
      <c r="C88" s="30"/>
      <c r="D88" s="30"/>
    </row>
    <row r="89" spans="1:4" ht="23.25" customHeight="1">
      <c r="A89" s="120" t="s">
        <v>88</v>
      </c>
      <c r="B89" s="121"/>
      <c r="C89" s="121"/>
      <c r="D89" s="121"/>
    </row>
    <row r="90" spans="1:4"/>
    <row r="91" spans="1:4" ht="51" customHeight="1">
      <c r="A91" s="147" t="s">
        <v>89</v>
      </c>
      <c r="B91" s="148"/>
      <c r="C91" s="148"/>
      <c r="D91" s="149"/>
    </row>
    <row r="92" spans="1:4" ht="12.75">
      <c r="A92" s="54"/>
      <c r="B92" s="55"/>
      <c r="C92" s="55"/>
      <c r="D92" s="55"/>
    </row>
    <row r="93" spans="1:4" ht="24.75" customHeight="1">
      <c r="A93" s="120" t="s">
        <v>90</v>
      </c>
      <c r="B93" s="121"/>
      <c r="C93" s="121"/>
      <c r="D93" s="121"/>
    </row>
    <row r="94" spans="1:4" ht="19.5" customHeight="1">
      <c r="A94" s="22" t="s">
        <v>91</v>
      </c>
      <c r="B94" s="22" t="s">
        <v>92</v>
      </c>
      <c r="C94" s="22" t="s">
        <v>37</v>
      </c>
      <c r="D94" s="22" t="s">
        <v>28</v>
      </c>
    </row>
    <row r="95" spans="1:4" ht="38.25">
      <c r="A95" s="9" t="s">
        <v>7</v>
      </c>
      <c r="B95" s="43" t="s">
        <v>93</v>
      </c>
      <c r="C95" s="56">
        <v>9.9400000000000002E-2</v>
      </c>
      <c r="D95" s="59">
        <f t="shared" ref="D95:D100" si="1">D$30*C95</f>
        <v>1838.511346</v>
      </c>
    </row>
    <row r="96" spans="1:4" ht="12.75">
      <c r="A96" s="9" t="s">
        <v>9</v>
      </c>
      <c r="B96" s="43" t="s">
        <v>94</v>
      </c>
      <c r="C96" s="83">
        <v>0</v>
      </c>
      <c r="D96" s="59">
        <f t="shared" si="1"/>
        <v>0</v>
      </c>
    </row>
    <row r="97" spans="1:4" ht="12.75">
      <c r="A97" s="9" t="s">
        <v>12</v>
      </c>
      <c r="B97" s="43" t="s">
        <v>95</v>
      </c>
      <c r="C97" s="83">
        <v>0</v>
      </c>
      <c r="D97" s="59">
        <f t="shared" si="1"/>
        <v>0</v>
      </c>
    </row>
    <row r="98" spans="1:4" ht="25.5">
      <c r="A98" s="9" t="s">
        <v>14</v>
      </c>
      <c r="B98" s="43" t="s">
        <v>96</v>
      </c>
      <c r="C98" s="83">
        <v>0</v>
      </c>
      <c r="D98" s="59">
        <f t="shared" si="1"/>
        <v>0</v>
      </c>
    </row>
    <row r="99" spans="1:4" ht="12.75">
      <c r="A99" s="9" t="s">
        <v>16</v>
      </c>
      <c r="B99" s="43" t="s">
        <v>97</v>
      </c>
      <c r="C99" s="83">
        <v>0</v>
      </c>
      <c r="D99" s="59">
        <f t="shared" si="1"/>
        <v>0</v>
      </c>
    </row>
    <row r="100" spans="1:4" ht="12.75">
      <c r="A100" s="9" t="s">
        <v>54</v>
      </c>
      <c r="B100" s="43" t="s">
        <v>98</v>
      </c>
      <c r="C100" s="83">
        <v>0</v>
      </c>
      <c r="D100" s="59">
        <f t="shared" si="1"/>
        <v>0</v>
      </c>
    </row>
    <row r="101" spans="1:4" ht="12.75">
      <c r="A101" s="150" t="s">
        <v>99</v>
      </c>
      <c r="B101" s="150"/>
      <c r="C101" s="77">
        <f>SUM(C95:C100)</f>
        <v>9.9400000000000002E-2</v>
      </c>
      <c r="D101" s="78">
        <f>SUM(D95:D100)</f>
        <v>1838.511346</v>
      </c>
    </row>
    <row r="102" spans="1:4" ht="12.75">
      <c r="A102" s="9" t="s">
        <v>56</v>
      </c>
      <c r="B102" s="42" t="s">
        <v>100</v>
      </c>
      <c r="C102" s="58">
        <f>C55*C101</f>
        <v>3.3597200000000001E-2</v>
      </c>
      <c r="D102" s="59">
        <f>C102*D30</f>
        <v>621.41683494799997</v>
      </c>
    </row>
    <row r="103" spans="1:4" ht="12.75">
      <c r="A103" s="122" t="s">
        <v>101</v>
      </c>
      <c r="B103" s="122"/>
      <c r="C103" s="57">
        <f>C101+C102</f>
        <v>0.13299720000000001</v>
      </c>
      <c r="D103" s="49">
        <f>D101+D102</f>
        <v>2459.9281809479999</v>
      </c>
    </row>
    <row r="104" spans="1:4" ht="12.75">
      <c r="A104" s="29"/>
      <c r="B104" s="30"/>
      <c r="C104" s="30"/>
      <c r="D104" s="30"/>
    </row>
    <row r="105" spans="1:4" ht="26.25" customHeight="1">
      <c r="A105" s="120" t="s">
        <v>102</v>
      </c>
      <c r="B105" s="121"/>
      <c r="C105" s="121"/>
      <c r="D105" s="121"/>
    </row>
    <row r="106" spans="1:4" ht="12.75">
      <c r="A106" s="22">
        <v>4</v>
      </c>
      <c r="B106" s="22" t="s">
        <v>103</v>
      </c>
      <c r="C106" s="22" t="s">
        <v>37</v>
      </c>
      <c r="D106" s="22" t="s">
        <v>28</v>
      </c>
    </row>
    <row r="107" spans="1:4" ht="12.75">
      <c r="A107" s="19" t="s">
        <v>91</v>
      </c>
      <c r="B107" s="45" t="s">
        <v>104</v>
      </c>
      <c r="C107" s="46">
        <f>C103</f>
        <v>0.13299720000000001</v>
      </c>
      <c r="D107" s="47">
        <f>D103</f>
        <v>2459.9281809479999</v>
      </c>
    </row>
    <row r="108" spans="1:4" ht="12.75">
      <c r="A108" s="122" t="s">
        <v>105</v>
      </c>
      <c r="B108" s="122"/>
      <c r="C108" s="48" t="s">
        <v>77</v>
      </c>
      <c r="D108" s="49">
        <f>SUM(D107:D107)</f>
        <v>2459.9281809479999</v>
      </c>
    </row>
    <row r="109" spans="1:4" ht="12.75">
      <c r="A109" s="29"/>
      <c r="B109" s="30"/>
      <c r="C109" s="30"/>
      <c r="D109" s="30"/>
    </row>
    <row r="110" spans="1:4" ht="12.75">
      <c r="A110" s="120" t="s">
        <v>106</v>
      </c>
      <c r="B110" s="121"/>
      <c r="C110" s="121"/>
      <c r="D110" s="121"/>
    </row>
    <row r="111" spans="1:4" ht="12.75">
      <c r="A111" s="38">
        <v>5</v>
      </c>
      <c r="B111" s="152" t="s">
        <v>107</v>
      </c>
      <c r="C111" s="152"/>
      <c r="D111" s="38" t="s">
        <v>28</v>
      </c>
    </row>
    <row r="112" spans="1:4" ht="12.75">
      <c r="A112" s="19" t="s">
        <v>7</v>
      </c>
      <c r="B112" s="153" t="s">
        <v>108</v>
      </c>
      <c r="C112" s="153"/>
      <c r="D112" s="89">
        <v>0</v>
      </c>
    </row>
    <row r="113" spans="1:4" ht="12.75">
      <c r="A113" s="19" t="s">
        <v>9</v>
      </c>
      <c r="B113" s="153" t="s">
        <v>30</v>
      </c>
      <c r="C113" s="153"/>
      <c r="D113" s="89">
        <v>0</v>
      </c>
    </row>
    <row r="114" spans="1:4" ht="12.75">
      <c r="A114" s="44"/>
      <c r="B114" s="122" t="s">
        <v>109</v>
      </c>
      <c r="C114" s="122"/>
      <c r="D114" s="49">
        <f>SUM(D112:D113)</f>
        <v>0</v>
      </c>
    </row>
    <row r="115" spans="1:4">
      <c r="A115" s="154" t="s">
        <v>110</v>
      </c>
      <c r="B115" s="155"/>
      <c r="C115" s="155"/>
      <c r="D115" s="155"/>
    </row>
    <row r="116" spans="1:4" ht="12.75">
      <c r="A116" s="156"/>
      <c r="B116" s="157"/>
      <c r="C116" s="157"/>
      <c r="D116" s="157"/>
    </row>
    <row r="117" spans="1:4" ht="12.75">
      <c r="A117" s="158" t="s">
        <v>111</v>
      </c>
      <c r="B117" s="158"/>
      <c r="C117" s="158"/>
      <c r="D117" s="158"/>
    </row>
    <row r="118" spans="1:4" ht="12.75">
      <c r="A118" s="22">
        <v>6</v>
      </c>
      <c r="B118" s="22" t="s">
        <v>112</v>
      </c>
      <c r="C118" s="22" t="s">
        <v>37</v>
      </c>
      <c r="D118" s="22" t="s">
        <v>28</v>
      </c>
    </row>
    <row r="119" spans="1:4" ht="12.75">
      <c r="A119" s="39" t="s">
        <v>7</v>
      </c>
      <c r="B119" s="60" t="s">
        <v>113</v>
      </c>
      <c r="C119" s="70">
        <v>0</v>
      </c>
      <c r="D119" s="61">
        <f>(D30+D76+D86+D108+D114)*C119</f>
        <v>0</v>
      </c>
    </row>
    <row r="120" spans="1:4" ht="12.75">
      <c r="A120" s="39" t="s">
        <v>9</v>
      </c>
      <c r="B120" s="60" t="s">
        <v>114</v>
      </c>
      <c r="C120" s="70">
        <v>0</v>
      </c>
      <c r="D120" s="61">
        <f>(D30+D76+D86+D108+D114+D119)*C120</f>
        <v>0</v>
      </c>
    </row>
    <row r="121" spans="1:4" ht="12.75">
      <c r="A121" s="39" t="s">
        <v>12</v>
      </c>
      <c r="B121" s="60" t="s">
        <v>115</v>
      </c>
      <c r="C121" s="62">
        <f>SUM(C122:C124)</f>
        <v>0</v>
      </c>
      <c r="D121" s="63">
        <f>((D136+D119+D120)/(1-C121))*C121</f>
        <v>0</v>
      </c>
    </row>
    <row r="122" spans="1:4" ht="12.75">
      <c r="A122" s="64"/>
      <c r="B122" s="60" t="s">
        <v>116</v>
      </c>
      <c r="C122" s="70">
        <v>0</v>
      </c>
      <c r="D122" s="61">
        <f>((D136+D119+D120)/(1-C121))*C122</f>
        <v>0</v>
      </c>
    </row>
    <row r="123" spans="1:4" ht="12.75">
      <c r="A123" s="64"/>
      <c r="B123" s="60" t="s">
        <v>117</v>
      </c>
      <c r="C123" s="70">
        <v>0</v>
      </c>
      <c r="D123" s="61">
        <f>((D136+D119+D120)/(1-C121))*C123</f>
        <v>0</v>
      </c>
    </row>
    <row r="124" spans="1:4" ht="12.75">
      <c r="A124" s="64"/>
      <c r="B124" s="60" t="s">
        <v>118</v>
      </c>
      <c r="C124" s="70">
        <v>0</v>
      </c>
      <c r="D124" s="61">
        <f>((D136+D119+D120)/(1-C121))*C124</f>
        <v>0</v>
      </c>
    </row>
    <row r="125" spans="1:4" ht="12.75">
      <c r="A125" s="44"/>
      <c r="B125" s="65" t="s">
        <v>119</v>
      </c>
      <c r="C125" s="57"/>
      <c r="D125" s="49">
        <f>D119+D120+D121</f>
        <v>0</v>
      </c>
    </row>
    <row r="126" spans="1:4" ht="12.75">
      <c r="A126" s="66" t="s">
        <v>120</v>
      </c>
      <c r="B126" s="67"/>
      <c r="C126" s="67"/>
    </row>
    <row r="127" spans="1:4" ht="12.75">
      <c r="A127" s="66" t="s">
        <v>121</v>
      </c>
    </row>
    <row r="128" spans="1:4"/>
    <row r="129" spans="1:4" ht="12.75">
      <c r="A129" s="158" t="s">
        <v>122</v>
      </c>
      <c r="B129" s="158"/>
      <c r="C129" s="158"/>
      <c r="D129" s="158"/>
    </row>
    <row r="130" spans="1:4" ht="12.75">
      <c r="A130" s="44"/>
      <c r="B130" s="151" t="s">
        <v>123</v>
      </c>
      <c r="C130" s="151"/>
      <c r="D130" s="22" t="s">
        <v>124</v>
      </c>
    </row>
    <row r="131" spans="1:4" ht="12.75">
      <c r="A131" s="68" t="s">
        <v>7</v>
      </c>
      <c r="B131" s="161" t="s">
        <v>125</v>
      </c>
      <c r="C131" s="161"/>
      <c r="D131" s="47">
        <f>D30</f>
        <v>18496.09</v>
      </c>
    </row>
    <row r="132" spans="1:4" ht="24" customHeight="1">
      <c r="A132" s="68" t="s">
        <v>9</v>
      </c>
      <c r="B132" s="161" t="s">
        <v>126</v>
      </c>
      <c r="C132" s="161"/>
      <c r="D132" s="47">
        <f>D76</f>
        <v>9929.5554914619988</v>
      </c>
    </row>
    <row r="133" spans="1:4" ht="12.75">
      <c r="A133" s="68" t="s">
        <v>12</v>
      </c>
      <c r="B133" s="161" t="s">
        <v>127</v>
      </c>
      <c r="C133" s="161"/>
      <c r="D133" s="47">
        <f>D86</f>
        <v>358.82414600000004</v>
      </c>
    </row>
    <row r="134" spans="1:4" ht="12.75">
      <c r="A134" s="9" t="s">
        <v>14</v>
      </c>
      <c r="B134" s="105" t="s">
        <v>128</v>
      </c>
      <c r="C134" s="105"/>
      <c r="D134" s="59">
        <f>D108</f>
        <v>2459.9281809479999</v>
      </c>
    </row>
    <row r="135" spans="1:4" ht="12.75">
      <c r="A135" s="68" t="s">
        <v>16</v>
      </c>
      <c r="B135" s="161" t="s">
        <v>129</v>
      </c>
      <c r="C135" s="161"/>
      <c r="D135" s="47">
        <f>D114</f>
        <v>0</v>
      </c>
    </row>
    <row r="136" spans="1:4" ht="24" customHeight="1">
      <c r="A136" s="122" t="s">
        <v>130</v>
      </c>
      <c r="B136" s="122"/>
      <c r="C136" s="122"/>
      <c r="D136" s="49">
        <f>SUM(D131:D135)</f>
        <v>31244.397818409998</v>
      </c>
    </row>
    <row r="137" spans="1:4" ht="12.75">
      <c r="A137" s="68" t="s">
        <v>54</v>
      </c>
      <c r="B137" s="159" t="s">
        <v>131</v>
      </c>
      <c r="C137" s="159"/>
      <c r="D137" s="47">
        <f>D125</f>
        <v>0</v>
      </c>
    </row>
    <row r="138" spans="1:4" ht="16.5" customHeight="1">
      <c r="A138" s="122" t="s">
        <v>132</v>
      </c>
      <c r="B138" s="122"/>
      <c r="C138" s="122"/>
      <c r="D138" s="49">
        <f>TRUNC((D136+D137),2)</f>
        <v>31244.39</v>
      </c>
    </row>
    <row r="139" spans="1:4">
      <c r="A139" s="160" t="s">
        <v>133</v>
      </c>
      <c r="B139" s="160"/>
      <c r="C139" s="160"/>
      <c r="D139" s="160"/>
    </row>
    <row r="140" spans="1:4" ht="16.5" customHeight="1"/>
    <row r="141" spans="1:4" ht="15.75" customHeight="1"/>
    <row r="142" spans="1:4" ht="14.25" customHeight="1"/>
    <row r="143" spans="1:4" ht="14.25" customHeight="1">
      <c r="C143" s="69"/>
    </row>
    <row r="144" spans="1:4"/>
    <row r="146"/>
  </sheetData>
  <sheetProtection formatCells="0" formatColumns="0" formatRows="0" insertColumns="0" insertRows="0"/>
  <mergeCells count="75">
    <mergeCell ref="B137:C137"/>
    <mergeCell ref="A138:C138"/>
    <mergeCell ref="A139:D139"/>
    <mergeCell ref="B131:C131"/>
    <mergeCell ref="B132:C132"/>
    <mergeCell ref="B133:C133"/>
    <mergeCell ref="B134:C134"/>
    <mergeCell ref="B135:C135"/>
    <mergeCell ref="A136:C136"/>
    <mergeCell ref="B130:C130"/>
    <mergeCell ref="A105:D105"/>
    <mergeCell ref="A108:B108"/>
    <mergeCell ref="A110:D110"/>
    <mergeCell ref="B111:C111"/>
    <mergeCell ref="B112:C112"/>
    <mergeCell ref="B113:C113"/>
    <mergeCell ref="B114:C114"/>
    <mergeCell ref="A115:D115"/>
    <mergeCell ref="A116:D116"/>
    <mergeCell ref="A117:D117"/>
    <mergeCell ref="A129:D129"/>
    <mergeCell ref="A103:B103"/>
    <mergeCell ref="A69:D69"/>
    <mergeCell ref="A70:D70"/>
    <mergeCell ref="A71:D71"/>
    <mergeCell ref="A76:B76"/>
    <mergeCell ref="A78:D78"/>
    <mergeCell ref="A86:B86"/>
    <mergeCell ref="A87:D87"/>
    <mergeCell ref="A89:D89"/>
    <mergeCell ref="A91:D91"/>
    <mergeCell ref="A93:D93"/>
    <mergeCell ref="A101:B101"/>
    <mergeCell ref="C64:D64"/>
    <mergeCell ref="C65:D65"/>
    <mergeCell ref="C66:D66"/>
    <mergeCell ref="C67:D67"/>
    <mergeCell ref="A68:B68"/>
    <mergeCell ref="C68:D68"/>
    <mergeCell ref="A60:D60"/>
    <mergeCell ref="A34:D34"/>
    <mergeCell ref="A38:B38"/>
    <mergeCell ref="A40:B40"/>
    <mergeCell ref="A41:D41"/>
    <mergeCell ref="A42:D42"/>
    <mergeCell ref="A43:D43"/>
    <mergeCell ref="A45:D45"/>
    <mergeCell ref="A55:B55"/>
    <mergeCell ref="A56:D56"/>
    <mergeCell ref="A57:D57"/>
    <mergeCell ref="A58:D58"/>
    <mergeCell ref="A33:D33"/>
    <mergeCell ref="B20:C20"/>
    <mergeCell ref="B21:C21"/>
    <mergeCell ref="B22:C22"/>
    <mergeCell ref="B23:C23"/>
    <mergeCell ref="A26:D26"/>
    <mergeCell ref="B27:C27"/>
    <mergeCell ref="B28:C28"/>
    <mergeCell ref="B29:C29"/>
    <mergeCell ref="A30:C30"/>
    <mergeCell ref="A31:D31"/>
    <mergeCell ref="A32:D32"/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8" max="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47"/>
  <sheetViews>
    <sheetView showGridLines="0" zoomScaleNormal="100" zoomScaleSheetLayoutView="100" workbookViewId="0">
      <selection activeCell="A58" sqref="A58:D58"/>
    </sheetView>
  </sheetViews>
  <sheetFormatPr defaultColWidth="0" defaultRowHeight="12" customHeight="1" zeroHeight="1"/>
  <cols>
    <col min="1" max="1" width="5" style="2" customWidth="1"/>
    <col min="2" max="2" width="48.7109375" style="2" customWidth="1"/>
    <col min="3" max="3" width="18" style="2" customWidth="1"/>
    <col min="4" max="4" width="18.42578125" style="2" customWidth="1"/>
    <col min="5" max="5" width="17.42578125" style="2" hidden="1" customWidth="1"/>
    <col min="6" max="16384" width="0" style="2" hidden="1"/>
  </cols>
  <sheetData>
    <row r="1" spans="1:4" ht="12.75">
      <c r="A1" s="1" t="s">
        <v>0</v>
      </c>
      <c r="B1" s="4"/>
      <c r="C1" s="4"/>
      <c r="D1" s="5"/>
    </row>
    <row r="2" spans="1:4" ht="12.75">
      <c r="A2" s="3" t="s">
        <v>137</v>
      </c>
      <c r="B2" s="6"/>
      <c r="C2" s="6"/>
      <c r="D2" s="7"/>
    </row>
    <row r="3" spans="1:4" ht="12.75">
      <c r="A3" s="3" t="s">
        <v>138</v>
      </c>
      <c r="B3" s="6"/>
      <c r="C3" s="6"/>
      <c r="D3" s="7"/>
    </row>
    <row r="4" spans="1:4" ht="12.75">
      <c r="A4" s="3" t="s">
        <v>139</v>
      </c>
      <c r="B4" s="6"/>
      <c r="C4" s="6"/>
      <c r="D4" s="7"/>
    </row>
    <row r="5" spans="1:4" ht="12.75">
      <c r="A5" s="3" t="s">
        <v>140</v>
      </c>
      <c r="B5" s="6"/>
      <c r="C5" s="6"/>
      <c r="D5" s="7"/>
    </row>
    <row r="6" spans="1:4">
      <c r="A6" s="6"/>
      <c r="B6" s="6"/>
      <c r="C6" s="6"/>
      <c r="D6" s="6"/>
    </row>
    <row r="7" spans="1:4" ht="12.75">
      <c r="A7" s="106" t="s">
        <v>5</v>
      </c>
      <c r="B7" s="106"/>
      <c r="C7" s="107" t="s">
        <v>141</v>
      </c>
      <c r="D7" s="107"/>
    </row>
    <row r="8" spans="1:4" ht="12.75">
      <c r="A8" s="106" t="s">
        <v>6</v>
      </c>
      <c r="B8" s="106"/>
      <c r="C8" s="108" t="s">
        <v>142</v>
      </c>
      <c r="D8" s="108"/>
    </row>
    <row r="9" spans="1:4"/>
    <row r="10" spans="1:4" ht="12.75">
      <c r="A10" s="8"/>
      <c r="B10" s="8"/>
      <c r="C10" s="8"/>
      <c r="D10" s="8"/>
    </row>
    <row r="11" spans="1:4" ht="12.75">
      <c r="A11" s="9" t="s">
        <v>7</v>
      </c>
      <c r="B11" s="105" t="s">
        <v>8</v>
      </c>
      <c r="C11" s="105"/>
      <c r="D11" s="10">
        <v>45365</v>
      </c>
    </row>
    <row r="12" spans="1:4" ht="12.75">
      <c r="A12" s="9" t="s">
        <v>9</v>
      </c>
      <c r="B12" s="105" t="s">
        <v>10</v>
      </c>
      <c r="C12" s="105"/>
      <c r="D12" s="11" t="s">
        <v>143</v>
      </c>
    </row>
    <row r="13" spans="1:4" ht="12.75">
      <c r="A13" s="9" t="s">
        <v>12</v>
      </c>
      <c r="B13" s="105" t="s">
        <v>13</v>
      </c>
      <c r="C13" s="105"/>
      <c r="D13" s="12">
        <v>2023</v>
      </c>
    </row>
    <row r="14" spans="1:4" ht="12.75">
      <c r="A14" s="9" t="s">
        <v>14</v>
      </c>
      <c r="B14" s="109" t="s">
        <v>15</v>
      </c>
      <c r="C14" s="110"/>
      <c r="D14" s="13" t="s">
        <v>144</v>
      </c>
    </row>
    <row r="15" spans="1:4" ht="12.75">
      <c r="A15" s="9" t="s">
        <v>16</v>
      </c>
      <c r="B15" s="105" t="s">
        <v>17</v>
      </c>
      <c r="C15" s="105"/>
      <c r="D15" s="9">
        <v>12</v>
      </c>
    </row>
    <row r="16" spans="1:4">
      <c r="A16" s="14"/>
      <c r="B16" s="14"/>
      <c r="C16" s="15"/>
      <c r="D16" s="14"/>
    </row>
    <row r="17" spans="1:4" ht="12.75">
      <c r="A17" s="111" t="s">
        <v>18</v>
      </c>
      <c r="B17" s="111"/>
      <c r="C17" s="111"/>
      <c r="D17" s="111"/>
    </row>
    <row r="18" spans="1:4" ht="30" customHeight="1">
      <c r="A18" s="112" t="s">
        <v>19</v>
      </c>
      <c r="B18" s="112"/>
      <c r="C18" s="112"/>
      <c r="D18" s="112"/>
    </row>
    <row r="19" spans="1:4" ht="25.5">
      <c r="A19" s="9">
        <v>1</v>
      </c>
      <c r="B19" s="105" t="s">
        <v>20</v>
      </c>
      <c r="C19" s="105"/>
      <c r="D19" s="9" t="s">
        <v>24</v>
      </c>
    </row>
    <row r="20" spans="1:4" ht="12.75">
      <c r="A20" s="9">
        <v>2</v>
      </c>
      <c r="B20" s="105" t="s">
        <v>21</v>
      </c>
      <c r="C20" s="105"/>
      <c r="D20" s="9" t="s">
        <v>145</v>
      </c>
    </row>
    <row r="21" spans="1:4" ht="12.75">
      <c r="A21" s="9">
        <v>3</v>
      </c>
      <c r="B21" s="105" t="s">
        <v>22</v>
      </c>
      <c r="C21" s="105"/>
      <c r="D21" s="79">
        <v>2232</v>
      </c>
    </row>
    <row r="22" spans="1:4" ht="26.25" customHeight="1">
      <c r="A22" s="9">
        <v>4</v>
      </c>
      <c r="B22" s="105" t="s">
        <v>23</v>
      </c>
      <c r="C22" s="105"/>
      <c r="D22" s="9" t="s">
        <v>24</v>
      </c>
    </row>
    <row r="23" spans="1:4" ht="12.75">
      <c r="A23" s="9">
        <v>5</v>
      </c>
      <c r="B23" s="105" t="s">
        <v>25</v>
      </c>
      <c r="C23" s="105"/>
      <c r="D23" s="10"/>
    </row>
    <row r="24" spans="1:4" ht="12.75">
      <c r="A24" s="16"/>
      <c r="B24" s="16"/>
      <c r="C24" s="16"/>
      <c r="D24" s="17"/>
    </row>
    <row r="25" spans="1:4" ht="12.75">
      <c r="A25" s="16"/>
      <c r="B25" s="16"/>
      <c r="C25" s="16"/>
      <c r="D25" s="17"/>
    </row>
    <row r="26" spans="1:4" ht="12.75">
      <c r="A26" s="111" t="s">
        <v>26</v>
      </c>
      <c r="B26" s="111"/>
      <c r="C26" s="111"/>
      <c r="D26" s="111"/>
    </row>
    <row r="27" spans="1:4" ht="12.75">
      <c r="A27" s="18">
        <v>1</v>
      </c>
      <c r="B27" s="112" t="s">
        <v>27</v>
      </c>
      <c r="C27" s="112"/>
      <c r="D27" s="18" t="s">
        <v>28</v>
      </c>
    </row>
    <row r="28" spans="1:4" ht="12.75">
      <c r="A28" s="19" t="s">
        <v>7</v>
      </c>
      <c r="B28" s="105" t="s">
        <v>29</v>
      </c>
      <c r="C28" s="105"/>
      <c r="D28" s="80">
        <f>D21</f>
        <v>2232</v>
      </c>
    </row>
    <row r="29" spans="1:4" ht="12.75">
      <c r="A29" s="19" t="s">
        <v>9</v>
      </c>
      <c r="B29" s="105" t="s">
        <v>30</v>
      </c>
      <c r="C29" s="105"/>
      <c r="D29" s="80">
        <v>0</v>
      </c>
    </row>
    <row r="30" spans="1:4" ht="15" customHeight="1">
      <c r="A30" s="115" t="s">
        <v>31</v>
      </c>
      <c r="B30" s="116"/>
      <c r="C30" s="117"/>
      <c r="D30" s="21">
        <f>SUM(D28:D29)</f>
        <v>2232</v>
      </c>
    </row>
    <row r="31" spans="1:4" ht="24" customHeight="1">
      <c r="A31" s="118" t="s">
        <v>32</v>
      </c>
      <c r="B31" s="119"/>
      <c r="C31" s="119"/>
      <c r="D31" s="119"/>
    </row>
    <row r="32" spans="1:4" ht="12.75">
      <c r="A32" s="113"/>
      <c r="B32" s="114"/>
      <c r="C32" s="114"/>
      <c r="D32" s="114"/>
    </row>
    <row r="33" spans="1:4" ht="15" customHeight="1">
      <c r="A33" s="113" t="s">
        <v>33</v>
      </c>
      <c r="B33" s="114"/>
      <c r="C33" s="114"/>
      <c r="D33" s="114"/>
    </row>
    <row r="34" spans="1:4" ht="15" customHeight="1">
      <c r="A34" s="113" t="s">
        <v>34</v>
      </c>
      <c r="B34" s="114"/>
      <c r="C34" s="114"/>
      <c r="D34" s="114"/>
    </row>
    <row r="35" spans="1:4" ht="25.5" customHeight="1">
      <c r="A35" s="22" t="s">
        <v>35</v>
      </c>
      <c r="B35" s="22" t="s">
        <v>36</v>
      </c>
      <c r="C35" s="22" t="s">
        <v>37</v>
      </c>
      <c r="D35" s="22" t="s">
        <v>28</v>
      </c>
    </row>
    <row r="36" spans="1:4" ht="12.75">
      <c r="A36" s="23" t="s">
        <v>7</v>
      </c>
      <c r="B36" s="24" t="s">
        <v>38</v>
      </c>
      <c r="C36" s="25">
        <v>8.3299999999999999E-2</v>
      </c>
      <c r="D36" s="26">
        <f>C36*D30</f>
        <v>185.9256</v>
      </c>
    </row>
    <row r="37" spans="1:4" ht="26.25" customHeight="1">
      <c r="A37" s="71" t="s">
        <v>9</v>
      </c>
      <c r="B37" s="42" t="s">
        <v>39</v>
      </c>
      <c r="C37" s="72">
        <v>2.7799999999999998E-2</v>
      </c>
      <c r="D37" s="73">
        <f>D30*C37</f>
        <v>62.049599999999998</v>
      </c>
    </row>
    <row r="38" spans="1:4" ht="12.75">
      <c r="A38" s="122" t="s">
        <v>40</v>
      </c>
      <c r="B38" s="122"/>
      <c r="C38" s="27">
        <f>SUM(C36:C37)</f>
        <v>0.1111</v>
      </c>
      <c r="D38" s="28">
        <f>SUM(D36:D37)</f>
        <v>247.9752</v>
      </c>
    </row>
    <row r="39" spans="1:4" ht="12.75">
      <c r="A39" s="23" t="s">
        <v>12</v>
      </c>
      <c r="B39" s="24" t="s">
        <v>41</v>
      </c>
      <c r="C39" s="25">
        <f>C38*C55</f>
        <v>3.9218300000000005E-2</v>
      </c>
      <c r="D39" s="26">
        <f>D30*C39</f>
        <v>87.53524560000001</v>
      </c>
    </row>
    <row r="40" spans="1:4" ht="12.75">
      <c r="A40" s="122" t="s">
        <v>42</v>
      </c>
      <c r="B40" s="122"/>
      <c r="C40" s="27">
        <f>SUM(C38:C39)</f>
        <v>0.15031830000000002</v>
      </c>
      <c r="D40" s="28">
        <f>SUM(D38:D39)</f>
        <v>335.51044560000003</v>
      </c>
    </row>
    <row r="41" spans="1:4" ht="53.25" customHeight="1">
      <c r="A41" s="123" t="s">
        <v>43</v>
      </c>
      <c r="B41" s="124"/>
      <c r="C41" s="124"/>
      <c r="D41" s="125"/>
    </row>
    <row r="42" spans="1:4" ht="40.5" customHeight="1">
      <c r="A42" s="126" t="s">
        <v>44</v>
      </c>
      <c r="B42" s="127"/>
      <c r="C42" s="127"/>
      <c r="D42" s="128"/>
    </row>
    <row r="43" spans="1:4" ht="51.75" customHeight="1">
      <c r="A43" s="129" t="s">
        <v>45</v>
      </c>
      <c r="B43" s="130"/>
      <c r="C43" s="130"/>
      <c r="D43" s="131"/>
    </row>
    <row r="44" spans="1:4" ht="15" customHeight="1">
      <c r="A44" s="29"/>
      <c r="B44" s="30"/>
      <c r="C44" s="30"/>
      <c r="D44" s="30"/>
    </row>
    <row r="45" spans="1:4" ht="25.5" customHeight="1">
      <c r="A45" s="120" t="s">
        <v>46</v>
      </c>
      <c r="B45" s="121"/>
      <c r="C45" s="121"/>
      <c r="D45" s="121"/>
    </row>
    <row r="46" spans="1:4" ht="17.25" customHeight="1">
      <c r="A46" s="31" t="s">
        <v>47</v>
      </c>
      <c r="B46" s="31" t="s">
        <v>48</v>
      </c>
      <c r="C46" s="31" t="s">
        <v>37</v>
      </c>
      <c r="D46" s="31" t="s">
        <v>28</v>
      </c>
    </row>
    <row r="47" spans="1:4" ht="12.75">
      <c r="A47" s="32" t="s">
        <v>7</v>
      </c>
      <c r="B47" s="33" t="s">
        <v>49</v>
      </c>
      <c r="C47" s="34">
        <f>[1]PARÂMETROS!B35</f>
        <v>0.2</v>
      </c>
      <c r="D47" s="35">
        <f>D30*C47</f>
        <v>446.40000000000003</v>
      </c>
    </row>
    <row r="48" spans="1:4" ht="12.75">
      <c r="A48" s="32" t="s">
        <v>9</v>
      </c>
      <c r="B48" s="33" t="s">
        <v>50</v>
      </c>
      <c r="C48" s="34">
        <f>[1]PARÂMETROS!B36</f>
        <v>2.5000000000000001E-2</v>
      </c>
      <c r="D48" s="35">
        <f>D30*C48</f>
        <v>55.800000000000004</v>
      </c>
    </row>
    <row r="49" spans="1:4" ht="12.75">
      <c r="A49" s="32" t="s">
        <v>12</v>
      </c>
      <c r="B49" s="33" t="s">
        <v>51</v>
      </c>
      <c r="C49" s="85">
        <v>1.4999999999999999E-2</v>
      </c>
      <c r="D49" s="81">
        <f>D30*C49</f>
        <v>33.479999999999997</v>
      </c>
    </row>
    <row r="50" spans="1:4" ht="12.75">
      <c r="A50" s="32" t="s">
        <v>14</v>
      </c>
      <c r="B50" s="33" t="s">
        <v>52</v>
      </c>
      <c r="C50" s="34">
        <f>[1]PARÂMETROS!B38</f>
        <v>1.4999999999999999E-2</v>
      </c>
      <c r="D50" s="35">
        <f>D30*C50</f>
        <v>33.479999999999997</v>
      </c>
    </row>
    <row r="51" spans="1:4" ht="12.75">
      <c r="A51" s="32" t="s">
        <v>16</v>
      </c>
      <c r="B51" s="33" t="s">
        <v>53</v>
      </c>
      <c r="C51" s="34">
        <f>[1]PARÂMETROS!B39</f>
        <v>0.01</v>
      </c>
      <c r="D51" s="35">
        <f>D30*C51</f>
        <v>22.32</v>
      </c>
    </row>
    <row r="52" spans="1:4" ht="12.75">
      <c r="A52" s="32" t="s">
        <v>54</v>
      </c>
      <c r="B52" s="33" t="s">
        <v>55</v>
      </c>
      <c r="C52" s="34">
        <f>[1]PARÂMETROS!B40</f>
        <v>6.0000000000000001E-3</v>
      </c>
      <c r="D52" s="35">
        <f>D30*C52</f>
        <v>13.391999999999999</v>
      </c>
    </row>
    <row r="53" spans="1:4" ht="12.75">
      <c r="A53" s="32" t="s">
        <v>56</v>
      </c>
      <c r="B53" s="33" t="s">
        <v>57</v>
      </c>
      <c r="C53" s="34">
        <f>[1]PARÂMETROS!B41</f>
        <v>2E-3</v>
      </c>
      <c r="D53" s="35">
        <f>D30*C53</f>
        <v>4.4640000000000004</v>
      </c>
    </row>
    <row r="54" spans="1:4" ht="12.75">
      <c r="A54" s="32" t="s">
        <v>58</v>
      </c>
      <c r="B54" s="33" t="s">
        <v>59</v>
      </c>
      <c r="C54" s="34">
        <f>[1]PARÂMETROS!B42</f>
        <v>0.08</v>
      </c>
      <c r="D54" s="35">
        <f>D30*C54</f>
        <v>178.56</v>
      </c>
    </row>
    <row r="55" spans="1:4" ht="12.75">
      <c r="A55" s="132" t="s">
        <v>60</v>
      </c>
      <c r="B55" s="132"/>
      <c r="C55" s="36">
        <f>SUM(C47:C54)</f>
        <v>0.35300000000000004</v>
      </c>
      <c r="D55" s="37">
        <f>SUM(D47:D54)</f>
        <v>787.89600000000019</v>
      </c>
    </row>
    <row r="56" spans="1:4" ht="27" customHeight="1">
      <c r="A56" s="123" t="s">
        <v>61</v>
      </c>
      <c r="B56" s="124"/>
      <c r="C56" s="124"/>
      <c r="D56" s="125"/>
    </row>
    <row r="57" spans="1:4" ht="27" customHeight="1">
      <c r="A57" s="126" t="s">
        <v>62</v>
      </c>
      <c r="B57" s="127"/>
      <c r="C57" s="127"/>
      <c r="D57" s="128"/>
    </row>
    <row r="58" spans="1:4" ht="27" customHeight="1">
      <c r="A58" s="129" t="s">
        <v>63</v>
      </c>
      <c r="B58" s="130"/>
      <c r="C58" s="130"/>
      <c r="D58" s="131"/>
    </row>
    <row r="59" spans="1:4" ht="15" customHeight="1">
      <c r="A59" s="30"/>
      <c r="B59" s="30"/>
      <c r="C59" s="30"/>
      <c r="D59" s="30"/>
    </row>
    <row r="60" spans="1:4" ht="15" customHeight="1">
      <c r="A60" s="120" t="s">
        <v>64</v>
      </c>
      <c r="B60" s="121"/>
      <c r="C60" s="121"/>
      <c r="D60" s="121"/>
    </row>
    <row r="61" spans="1:4" ht="12.75">
      <c r="A61" s="38" t="s">
        <v>65</v>
      </c>
      <c r="B61" s="38" t="s">
        <v>66</v>
      </c>
      <c r="C61" s="38" t="s">
        <v>67</v>
      </c>
      <c r="D61" s="38" t="s">
        <v>68</v>
      </c>
    </row>
    <row r="62" spans="1:4" ht="12.75">
      <c r="A62" s="39" t="s">
        <v>7</v>
      </c>
      <c r="B62" s="40" t="s">
        <v>69</v>
      </c>
      <c r="C62" s="80">
        <v>4.8</v>
      </c>
      <c r="D62" s="20">
        <f>IF((C62*22*2)-(D28*6%)&gt;0,(C62*22*2)-(D28*6%),0)</f>
        <v>77.28</v>
      </c>
    </row>
    <row r="63" spans="1:4" ht="12.75">
      <c r="A63" s="75" t="s">
        <v>9</v>
      </c>
      <c r="B63" s="41" t="s">
        <v>146</v>
      </c>
      <c r="C63" s="133">
        <v>551.5</v>
      </c>
      <c r="D63" s="134"/>
    </row>
    <row r="64" spans="1:4" ht="12.75">
      <c r="A64" s="75" t="s">
        <v>12</v>
      </c>
      <c r="B64" s="42" t="s">
        <v>147</v>
      </c>
      <c r="C64" s="133">
        <v>75.5</v>
      </c>
      <c r="D64" s="134"/>
    </row>
    <row r="65" spans="1:4" ht="12.75">
      <c r="A65" s="39" t="s">
        <v>12</v>
      </c>
      <c r="B65" s="42" t="s">
        <v>148</v>
      </c>
      <c r="C65" s="135">
        <v>25</v>
      </c>
      <c r="D65" s="136"/>
    </row>
    <row r="66" spans="1:4" ht="15" customHeight="1">
      <c r="A66" s="39" t="s">
        <v>16</v>
      </c>
      <c r="B66" s="43" t="s">
        <v>30</v>
      </c>
      <c r="C66" s="135">
        <v>0</v>
      </c>
      <c r="D66" s="136"/>
    </row>
    <row r="67" spans="1:4" ht="27" customHeight="1">
      <c r="A67" s="137" t="s">
        <v>72</v>
      </c>
      <c r="B67" s="138"/>
      <c r="C67" s="139">
        <f>D62+C63+C64+C65+C66</f>
        <v>729.28</v>
      </c>
      <c r="D67" s="140"/>
    </row>
    <row r="68" spans="1:4">
      <c r="A68" s="141" t="s">
        <v>73</v>
      </c>
      <c r="B68" s="142"/>
      <c r="C68" s="142"/>
      <c r="D68" s="142"/>
    </row>
    <row r="69" spans="1:4" ht="29.25" customHeight="1">
      <c r="A69" s="143"/>
      <c r="B69" s="144"/>
      <c r="C69" s="144"/>
      <c r="D69" s="144"/>
    </row>
    <row r="70" spans="1:4" ht="12.75">
      <c r="A70" s="120" t="s">
        <v>74</v>
      </c>
      <c r="B70" s="121"/>
      <c r="C70" s="121"/>
      <c r="D70" s="121"/>
    </row>
    <row r="71" spans="1:4" ht="12.75">
      <c r="A71" s="22">
        <v>2</v>
      </c>
      <c r="B71" s="22" t="s">
        <v>75</v>
      </c>
      <c r="C71" s="22" t="s">
        <v>37</v>
      </c>
      <c r="D71" s="22" t="s">
        <v>28</v>
      </c>
    </row>
    <row r="72" spans="1:4" ht="25.5">
      <c r="A72" s="9" t="s">
        <v>35</v>
      </c>
      <c r="B72" s="43" t="s">
        <v>36</v>
      </c>
      <c r="C72" s="76">
        <f>C40</f>
        <v>0.15031830000000002</v>
      </c>
      <c r="D72" s="59">
        <f>D40</f>
        <v>335.51044560000003</v>
      </c>
    </row>
    <row r="73" spans="1:4" ht="12.75">
      <c r="A73" s="9" t="s">
        <v>47</v>
      </c>
      <c r="B73" s="43" t="s">
        <v>48</v>
      </c>
      <c r="C73" s="76">
        <f>C55</f>
        <v>0.35300000000000004</v>
      </c>
      <c r="D73" s="59">
        <f>D55</f>
        <v>787.89600000000019</v>
      </c>
    </row>
    <row r="74" spans="1:4" ht="12.75">
      <c r="A74" s="9" t="s">
        <v>65</v>
      </c>
      <c r="B74" s="43" t="s">
        <v>66</v>
      </c>
      <c r="C74" s="76"/>
      <c r="D74" s="59">
        <f>C67</f>
        <v>729.28</v>
      </c>
    </row>
    <row r="75" spans="1:4" ht="12.75">
      <c r="A75" s="122" t="s">
        <v>76</v>
      </c>
      <c r="B75" s="122"/>
      <c r="C75" s="48" t="s">
        <v>77</v>
      </c>
      <c r="D75" s="49">
        <f>SUM(D72:D74)</f>
        <v>1852.6864456000001</v>
      </c>
    </row>
    <row r="76" spans="1:4">
      <c r="A76" s="50"/>
      <c r="B76" s="51"/>
      <c r="C76" s="51"/>
      <c r="D76" s="51"/>
    </row>
    <row r="77" spans="1:4" ht="27.75" customHeight="1">
      <c r="A77" s="120" t="s">
        <v>78</v>
      </c>
      <c r="B77" s="121"/>
      <c r="C77" s="121"/>
      <c r="D77" s="121"/>
    </row>
    <row r="78" spans="1:4" ht="30.75" customHeight="1">
      <c r="A78" s="22">
        <v>3</v>
      </c>
      <c r="B78" s="22" t="s">
        <v>79</v>
      </c>
      <c r="C78" s="22" t="s">
        <v>37</v>
      </c>
      <c r="D78" s="22" t="s">
        <v>28</v>
      </c>
    </row>
    <row r="79" spans="1:4" ht="12.75">
      <c r="A79" s="9" t="s">
        <v>7</v>
      </c>
      <c r="B79" s="43" t="s">
        <v>80</v>
      </c>
      <c r="C79" s="52">
        <v>4.1999999999999997E-3</v>
      </c>
      <c r="D79" s="59">
        <f t="shared" ref="D79:D84" si="0">D$30*C79</f>
        <v>9.3743999999999996</v>
      </c>
    </row>
    <row r="80" spans="1:4" ht="37.5">
      <c r="A80" s="9" t="s">
        <v>9</v>
      </c>
      <c r="B80" s="43" t="s">
        <v>81</v>
      </c>
      <c r="C80" s="52">
        <f>C79*C54</f>
        <v>3.3599999999999998E-4</v>
      </c>
      <c r="D80" s="59">
        <f t="shared" si="0"/>
        <v>0.74995199999999995</v>
      </c>
    </row>
    <row r="81" spans="1:4" ht="62.25">
      <c r="A81" s="9" t="s">
        <v>12</v>
      </c>
      <c r="B81" s="43" t="s">
        <v>82</v>
      </c>
      <c r="C81" s="52">
        <f>40%*C55*C79</f>
        <v>5.9304000000000008E-4</v>
      </c>
      <c r="D81" s="59">
        <f t="shared" si="0"/>
        <v>1.3236652800000002</v>
      </c>
    </row>
    <row r="82" spans="1:4" ht="12.75">
      <c r="A82" s="9" t="s">
        <v>14</v>
      </c>
      <c r="B82" s="43" t="s">
        <v>83</v>
      </c>
      <c r="C82" s="52">
        <v>1.9400000000000001E-2</v>
      </c>
      <c r="D82" s="59">
        <f t="shared" si="0"/>
        <v>43.300800000000002</v>
      </c>
    </row>
    <row r="83" spans="1:4" ht="62.25">
      <c r="A83" s="9" t="s">
        <v>16</v>
      </c>
      <c r="B83" s="43" t="s">
        <v>84</v>
      </c>
      <c r="C83" s="52">
        <f>C55*C82</f>
        <v>6.8482000000000013E-3</v>
      </c>
      <c r="D83" s="59">
        <f t="shared" si="0"/>
        <v>15.285182400000004</v>
      </c>
    </row>
    <row r="84" spans="1:4" ht="62.25">
      <c r="A84" s="9" t="s">
        <v>54</v>
      </c>
      <c r="B84" s="43" t="s">
        <v>85</v>
      </c>
      <c r="C84" s="52">
        <f>40%*C55*C82</f>
        <v>2.7392800000000006E-3</v>
      </c>
      <c r="D84" s="59">
        <f t="shared" si="0"/>
        <v>6.1140729600000014</v>
      </c>
    </row>
    <row r="85" spans="1:4" ht="12.75">
      <c r="A85" s="122" t="s">
        <v>86</v>
      </c>
      <c r="B85" s="122"/>
      <c r="C85" s="53">
        <f>SUM(C79:C84)</f>
        <v>3.4116520000000004E-2</v>
      </c>
      <c r="D85" s="49">
        <f>SUM(D79:D84)</f>
        <v>76.148072640000009</v>
      </c>
    </row>
    <row r="86" spans="1:4" ht="66" customHeight="1">
      <c r="A86" s="145" t="s">
        <v>87</v>
      </c>
      <c r="B86" s="146"/>
      <c r="C86" s="146"/>
      <c r="D86" s="146"/>
    </row>
    <row r="87" spans="1:4" ht="12.75">
      <c r="A87" s="29"/>
      <c r="B87" s="30"/>
      <c r="C87" s="30"/>
      <c r="D87" s="30"/>
    </row>
    <row r="88" spans="1:4" ht="23.25" customHeight="1">
      <c r="A88" s="120" t="s">
        <v>88</v>
      </c>
      <c r="B88" s="121"/>
      <c r="C88" s="121"/>
      <c r="D88" s="121"/>
    </row>
    <row r="89" spans="1:4"/>
    <row r="90" spans="1:4" ht="51" customHeight="1">
      <c r="A90" s="147" t="s">
        <v>89</v>
      </c>
      <c r="B90" s="148"/>
      <c r="C90" s="148"/>
      <c r="D90" s="149"/>
    </row>
    <row r="91" spans="1:4" ht="12.75">
      <c r="A91" s="54"/>
      <c r="B91" s="55"/>
      <c r="C91" s="55"/>
      <c r="D91" s="55"/>
    </row>
    <row r="92" spans="1:4" ht="24.75" customHeight="1">
      <c r="A92" s="120" t="s">
        <v>90</v>
      </c>
      <c r="B92" s="121"/>
      <c r="C92" s="121"/>
      <c r="D92" s="121"/>
    </row>
    <row r="93" spans="1:4" ht="19.5" customHeight="1">
      <c r="A93" s="22" t="s">
        <v>91</v>
      </c>
      <c r="B93" s="22" t="s">
        <v>92</v>
      </c>
      <c r="C93" s="22" t="s">
        <v>37</v>
      </c>
      <c r="D93" s="22" t="s">
        <v>28</v>
      </c>
    </row>
    <row r="94" spans="1:4" ht="38.25">
      <c r="A94" s="9" t="s">
        <v>7</v>
      </c>
      <c r="B94" s="43" t="s">
        <v>93</v>
      </c>
      <c r="C94" s="56">
        <v>9.9400000000000002E-2</v>
      </c>
      <c r="D94" s="59">
        <f t="shared" ref="D94:D99" si="1">D$30*C94</f>
        <v>221.86080000000001</v>
      </c>
    </row>
    <row r="95" spans="1:4" ht="12.75">
      <c r="A95" s="9" t="s">
        <v>9</v>
      </c>
      <c r="B95" s="43" t="s">
        <v>94</v>
      </c>
      <c r="C95" s="83">
        <v>2.8E-3</v>
      </c>
      <c r="D95" s="59">
        <f t="shared" si="1"/>
        <v>6.2496</v>
      </c>
    </row>
    <row r="96" spans="1:4" ht="12.75">
      <c r="A96" s="9" t="s">
        <v>12</v>
      </c>
      <c r="B96" s="43" t="s">
        <v>95</v>
      </c>
      <c r="C96" s="83">
        <v>2.0000000000000001E-4</v>
      </c>
      <c r="D96" s="59">
        <f t="shared" si="1"/>
        <v>0.44640000000000002</v>
      </c>
    </row>
    <row r="97" spans="1:4" ht="25.5">
      <c r="A97" s="9" t="s">
        <v>14</v>
      </c>
      <c r="B97" s="43" t="s">
        <v>96</v>
      </c>
      <c r="C97" s="83">
        <v>2.9999999999999997E-4</v>
      </c>
      <c r="D97" s="59">
        <f t="shared" si="1"/>
        <v>0.66959999999999997</v>
      </c>
    </row>
    <row r="98" spans="1:4" ht="12.75">
      <c r="A98" s="9" t="s">
        <v>16</v>
      </c>
      <c r="B98" s="43" t="s">
        <v>97</v>
      </c>
      <c r="C98" s="83">
        <v>2.0000000000000001E-4</v>
      </c>
      <c r="D98" s="59">
        <f t="shared" si="1"/>
        <v>0.44640000000000002</v>
      </c>
    </row>
    <row r="99" spans="1:4" ht="12.75">
      <c r="A99" s="9" t="s">
        <v>54</v>
      </c>
      <c r="B99" s="43" t="s">
        <v>98</v>
      </c>
      <c r="C99" s="83">
        <v>2.9999999999999997E-4</v>
      </c>
      <c r="D99" s="59">
        <f t="shared" si="1"/>
        <v>0.66959999999999997</v>
      </c>
    </row>
    <row r="100" spans="1:4" ht="12.75">
      <c r="A100" s="150" t="s">
        <v>99</v>
      </c>
      <c r="B100" s="150"/>
      <c r="C100" s="77">
        <f>SUM(C94:C99)</f>
        <v>0.1032</v>
      </c>
      <c r="D100" s="78">
        <f>SUM(D94:D99)</f>
        <v>230.34240000000003</v>
      </c>
    </row>
    <row r="101" spans="1:4" ht="12.75">
      <c r="A101" s="9" t="s">
        <v>56</v>
      </c>
      <c r="B101" s="42" t="s">
        <v>100</v>
      </c>
      <c r="C101" s="58">
        <f>C55*C100</f>
        <v>3.6429600000000006E-2</v>
      </c>
      <c r="D101" s="59">
        <f>C101*D30</f>
        <v>81.310867200000018</v>
      </c>
    </row>
    <row r="102" spans="1:4" ht="12.75">
      <c r="A102" s="122" t="s">
        <v>101</v>
      </c>
      <c r="B102" s="122"/>
      <c r="C102" s="57">
        <f>C100+C101</f>
        <v>0.13962960000000002</v>
      </c>
      <c r="D102" s="49">
        <f>D100+D101</f>
        <v>311.65326720000007</v>
      </c>
    </row>
    <row r="103" spans="1:4" ht="12.75">
      <c r="A103" s="29"/>
      <c r="B103" s="30"/>
      <c r="C103" s="30"/>
      <c r="D103" s="30"/>
    </row>
    <row r="104" spans="1:4" ht="26.25" customHeight="1">
      <c r="A104" s="120" t="s">
        <v>102</v>
      </c>
      <c r="B104" s="121"/>
      <c r="C104" s="121"/>
      <c r="D104" s="121"/>
    </row>
    <row r="105" spans="1:4" ht="12.75">
      <c r="A105" s="22">
        <v>4</v>
      </c>
      <c r="B105" s="22" t="s">
        <v>103</v>
      </c>
      <c r="C105" s="22" t="s">
        <v>37</v>
      </c>
      <c r="D105" s="22" t="s">
        <v>28</v>
      </c>
    </row>
    <row r="106" spans="1:4" ht="12.75">
      <c r="A106" s="19" t="s">
        <v>91</v>
      </c>
      <c r="B106" s="45" t="s">
        <v>104</v>
      </c>
      <c r="C106" s="46">
        <v>0.1419</v>
      </c>
      <c r="D106" s="47">
        <f>D102</f>
        <v>311.65326720000007</v>
      </c>
    </row>
    <row r="107" spans="1:4" ht="12.75">
      <c r="A107" s="122" t="s">
        <v>105</v>
      </c>
      <c r="B107" s="122"/>
      <c r="C107" s="48" t="s">
        <v>77</v>
      </c>
      <c r="D107" s="49">
        <f>SUM(D106:D106)</f>
        <v>311.65326720000007</v>
      </c>
    </row>
    <row r="108" spans="1:4" ht="12.75">
      <c r="A108" s="29"/>
      <c r="B108" s="30"/>
      <c r="C108" s="30"/>
      <c r="D108" s="30"/>
    </row>
    <row r="109" spans="1:4" ht="12.75">
      <c r="A109" s="120" t="s">
        <v>106</v>
      </c>
      <c r="B109" s="121"/>
      <c r="C109" s="121"/>
      <c r="D109" s="121"/>
    </row>
    <row r="110" spans="1:4" ht="12.75">
      <c r="A110" s="38">
        <v>5</v>
      </c>
      <c r="B110" s="152" t="s">
        <v>107</v>
      </c>
      <c r="C110" s="152"/>
      <c r="D110" s="38" t="s">
        <v>28</v>
      </c>
    </row>
    <row r="111" spans="1:4" ht="12.75">
      <c r="A111" s="19" t="s">
        <v>7</v>
      </c>
      <c r="B111" s="153" t="s">
        <v>108</v>
      </c>
      <c r="C111" s="153"/>
      <c r="D111" s="84"/>
    </row>
    <row r="112" spans="1:4" ht="12.75">
      <c r="A112" s="19" t="s">
        <v>9</v>
      </c>
      <c r="B112" s="153" t="s">
        <v>30</v>
      </c>
      <c r="C112" s="153"/>
      <c r="D112" s="84">
        <v>0</v>
      </c>
    </row>
    <row r="113" spans="1:4" ht="12.75">
      <c r="A113" s="44"/>
      <c r="B113" s="122" t="s">
        <v>109</v>
      </c>
      <c r="C113" s="122"/>
      <c r="D113" s="49">
        <f>SUM(D111:D112)</f>
        <v>0</v>
      </c>
    </row>
    <row r="114" spans="1:4">
      <c r="A114" s="154" t="s">
        <v>110</v>
      </c>
      <c r="B114" s="155"/>
      <c r="C114" s="155"/>
      <c r="D114" s="155"/>
    </row>
    <row r="115" spans="1:4" ht="12.75">
      <c r="A115" s="156"/>
      <c r="B115" s="157"/>
      <c r="C115" s="157"/>
      <c r="D115" s="157"/>
    </row>
    <row r="116" spans="1:4" ht="12.75">
      <c r="A116" s="158" t="s">
        <v>111</v>
      </c>
      <c r="B116" s="158"/>
      <c r="C116" s="158"/>
      <c r="D116" s="158"/>
    </row>
    <row r="117" spans="1:4" ht="12.75">
      <c r="A117" s="22">
        <v>6</v>
      </c>
      <c r="B117" s="22" t="s">
        <v>112</v>
      </c>
      <c r="C117" s="22" t="s">
        <v>37</v>
      </c>
      <c r="D117" s="22" t="s">
        <v>28</v>
      </c>
    </row>
    <row r="118" spans="1:4" ht="12.75">
      <c r="A118" s="39" t="s">
        <v>7</v>
      </c>
      <c r="B118" s="60" t="s">
        <v>113</v>
      </c>
      <c r="C118" s="70" t="e">
        <f>#REF!</f>
        <v>#REF!</v>
      </c>
      <c r="D118" s="61" t="e">
        <f>(D30+D75+D85+D107+D113)*C118</f>
        <v>#REF!</v>
      </c>
    </row>
    <row r="119" spans="1:4" ht="12.75">
      <c r="A119" s="39" t="s">
        <v>9</v>
      </c>
      <c r="B119" s="60" t="s">
        <v>114</v>
      </c>
      <c r="C119" s="70" t="e">
        <f>#REF!</f>
        <v>#REF!</v>
      </c>
      <c r="D119" s="61" t="e">
        <f>(D30+D75+D85+D107+D113+D118)*C119</f>
        <v>#REF!</v>
      </c>
    </row>
    <row r="120" spans="1:4" ht="12.75">
      <c r="A120" s="39" t="s">
        <v>12</v>
      </c>
      <c r="B120" s="60" t="s">
        <v>115</v>
      </c>
      <c r="C120" s="62">
        <f>SUM(C121:C123)</f>
        <v>5.6499999999999995E-2</v>
      </c>
      <c r="D120" s="63" t="e">
        <f>((D135+D118+D119)/(1-C120))*C120</f>
        <v>#REF!</v>
      </c>
    </row>
    <row r="121" spans="1:4" ht="12.75">
      <c r="A121" s="64"/>
      <c r="B121" s="60" t="s">
        <v>116</v>
      </c>
      <c r="C121" s="70">
        <v>6.4999999999999997E-3</v>
      </c>
      <c r="D121" s="61" t="e">
        <f>((D135+D118+D119)/(1-C120))*C121</f>
        <v>#REF!</v>
      </c>
    </row>
    <row r="122" spans="1:4" ht="12.75">
      <c r="A122" s="64"/>
      <c r="B122" s="60" t="s">
        <v>117</v>
      </c>
      <c r="C122" s="70">
        <v>0.03</v>
      </c>
      <c r="D122" s="61" t="e">
        <f>((D135+D118+D119)/(1-C120))*C122</f>
        <v>#REF!</v>
      </c>
    </row>
    <row r="123" spans="1:4" ht="12.75">
      <c r="A123" s="64"/>
      <c r="B123" s="60" t="s">
        <v>118</v>
      </c>
      <c r="C123" s="70">
        <v>0.02</v>
      </c>
      <c r="D123" s="61" t="e">
        <f>((D135+D118+D119)/(1-C120))*C123</f>
        <v>#REF!</v>
      </c>
    </row>
    <row r="124" spans="1:4" ht="12.75">
      <c r="A124" s="44"/>
      <c r="B124" s="65" t="s">
        <v>119</v>
      </c>
      <c r="C124" s="57"/>
      <c r="D124" s="49" t="e">
        <f>D118+D119+D120</f>
        <v>#REF!</v>
      </c>
    </row>
    <row r="125" spans="1:4" ht="12.75">
      <c r="A125" s="66" t="s">
        <v>120</v>
      </c>
      <c r="B125" s="67"/>
      <c r="C125" s="67"/>
    </row>
    <row r="126" spans="1:4" ht="12.75">
      <c r="A126" s="66" t="s">
        <v>121</v>
      </c>
    </row>
    <row r="127" spans="1:4"/>
    <row r="128" spans="1:4" ht="12.75">
      <c r="A128" s="158" t="s">
        <v>122</v>
      </c>
      <c r="B128" s="158"/>
      <c r="C128" s="158"/>
      <c r="D128" s="158"/>
    </row>
    <row r="129" spans="1:4" ht="12.75">
      <c r="A129" s="44"/>
      <c r="B129" s="151" t="s">
        <v>123</v>
      </c>
      <c r="C129" s="151"/>
      <c r="D129" s="22" t="s">
        <v>124</v>
      </c>
    </row>
    <row r="130" spans="1:4" ht="12.75">
      <c r="A130" s="68" t="s">
        <v>7</v>
      </c>
      <c r="B130" s="161" t="s">
        <v>125</v>
      </c>
      <c r="C130" s="161"/>
      <c r="D130" s="47">
        <f>D30</f>
        <v>2232</v>
      </c>
    </row>
    <row r="131" spans="1:4" ht="24" customHeight="1">
      <c r="A131" s="68" t="s">
        <v>9</v>
      </c>
      <c r="B131" s="161" t="s">
        <v>126</v>
      </c>
      <c r="C131" s="161"/>
      <c r="D131" s="47">
        <f>D75</f>
        <v>1852.6864456000001</v>
      </c>
    </row>
    <row r="132" spans="1:4" ht="12.75">
      <c r="A132" s="68" t="s">
        <v>12</v>
      </c>
      <c r="B132" s="161" t="s">
        <v>127</v>
      </c>
      <c r="C132" s="161"/>
      <c r="D132" s="47">
        <f>D85</f>
        <v>76.148072640000009</v>
      </c>
    </row>
    <row r="133" spans="1:4" ht="12.75">
      <c r="A133" s="9" t="s">
        <v>14</v>
      </c>
      <c r="B133" s="105" t="s">
        <v>128</v>
      </c>
      <c r="C133" s="105"/>
      <c r="D133" s="59">
        <f>D107</f>
        <v>311.65326720000007</v>
      </c>
    </row>
    <row r="134" spans="1:4" ht="12.75">
      <c r="A134" s="68" t="s">
        <v>16</v>
      </c>
      <c r="B134" s="161" t="s">
        <v>129</v>
      </c>
      <c r="C134" s="161"/>
      <c r="D134" s="47">
        <f>D113</f>
        <v>0</v>
      </c>
    </row>
    <row r="135" spans="1:4" ht="24" customHeight="1">
      <c r="A135" s="122" t="s">
        <v>130</v>
      </c>
      <c r="B135" s="122"/>
      <c r="C135" s="122"/>
      <c r="D135" s="49">
        <f>SUM(D130:D134)</f>
        <v>4472.4877854400011</v>
      </c>
    </row>
    <row r="136" spans="1:4" ht="12.75">
      <c r="A136" s="68" t="s">
        <v>54</v>
      </c>
      <c r="B136" s="159" t="s">
        <v>131</v>
      </c>
      <c r="C136" s="159"/>
      <c r="D136" s="47" t="e">
        <f>D124</f>
        <v>#REF!</v>
      </c>
    </row>
    <row r="137" spans="1:4" ht="16.5" customHeight="1">
      <c r="A137" s="122" t="s">
        <v>132</v>
      </c>
      <c r="B137" s="122"/>
      <c r="C137" s="122"/>
      <c r="D137" s="49" t="e">
        <f>TRUNC((D135+D136),2)</f>
        <v>#REF!</v>
      </c>
    </row>
    <row r="138" spans="1:4">
      <c r="A138" s="160" t="s">
        <v>133</v>
      </c>
      <c r="B138" s="160"/>
      <c r="C138" s="160"/>
      <c r="D138" s="160"/>
    </row>
    <row r="139" spans="1:4" ht="16.5" customHeight="1"/>
    <row r="140" spans="1:4" ht="15.75" customHeight="1"/>
    <row r="141" spans="1:4" ht="14.25" customHeight="1"/>
    <row r="142" spans="1:4" ht="14.25" customHeight="1">
      <c r="C142" s="69"/>
    </row>
    <row r="143" spans="1:4"/>
    <row r="145"/>
    <row r="147" ht="12" customHeight="1"/>
  </sheetData>
  <sheetProtection formatCells="0" formatColumns="0" formatRows="0" insertColumns="0" insertRows="0"/>
  <mergeCells count="75">
    <mergeCell ref="B136:C136"/>
    <mergeCell ref="A137:C137"/>
    <mergeCell ref="A138:D138"/>
    <mergeCell ref="B130:C130"/>
    <mergeCell ref="B131:C131"/>
    <mergeCell ref="B132:C132"/>
    <mergeCell ref="B133:C133"/>
    <mergeCell ref="B134:C134"/>
    <mergeCell ref="A135:C135"/>
    <mergeCell ref="B129:C129"/>
    <mergeCell ref="A104:D104"/>
    <mergeCell ref="A107:B107"/>
    <mergeCell ref="A109:D109"/>
    <mergeCell ref="B110:C110"/>
    <mergeCell ref="B111:C111"/>
    <mergeCell ref="B112:C112"/>
    <mergeCell ref="B113:C113"/>
    <mergeCell ref="A114:D114"/>
    <mergeCell ref="A115:D115"/>
    <mergeCell ref="A116:D116"/>
    <mergeCell ref="A128:D128"/>
    <mergeCell ref="A102:B102"/>
    <mergeCell ref="A68:D68"/>
    <mergeCell ref="A69:D69"/>
    <mergeCell ref="A70:D70"/>
    <mergeCell ref="A75:B75"/>
    <mergeCell ref="A77:D77"/>
    <mergeCell ref="A85:B85"/>
    <mergeCell ref="A86:D86"/>
    <mergeCell ref="A88:D88"/>
    <mergeCell ref="A90:D90"/>
    <mergeCell ref="A92:D92"/>
    <mergeCell ref="A100:B100"/>
    <mergeCell ref="C63:D63"/>
    <mergeCell ref="C64:D64"/>
    <mergeCell ref="C65:D65"/>
    <mergeCell ref="C66:D66"/>
    <mergeCell ref="A67:B67"/>
    <mergeCell ref="C67:D67"/>
    <mergeCell ref="A60:D60"/>
    <mergeCell ref="A34:D34"/>
    <mergeCell ref="A38:B38"/>
    <mergeCell ref="A40:B40"/>
    <mergeCell ref="A41:D41"/>
    <mergeCell ref="A42:D42"/>
    <mergeCell ref="A43:D43"/>
    <mergeCell ref="A45:D45"/>
    <mergeCell ref="A55:B55"/>
    <mergeCell ref="A56:D56"/>
    <mergeCell ref="A57:D57"/>
    <mergeCell ref="A58:D58"/>
    <mergeCell ref="A33:D33"/>
    <mergeCell ref="B20:C20"/>
    <mergeCell ref="B21:C21"/>
    <mergeCell ref="B22:C22"/>
    <mergeCell ref="B23:C23"/>
    <mergeCell ref="A26:D26"/>
    <mergeCell ref="B27:C27"/>
    <mergeCell ref="B28:C28"/>
    <mergeCell ref="B29:C29"/>
    <mergeCell ref="A30:C30"/>
    <mergeCell ref="A31:D31"/>
    <mergeCell ref="A32:D32"/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A18:D1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7" max="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POSTOS DE DISTRIBUIÇÃO</vt:lpstr>
      <vt:lpstr>ESTATÍSTICO PLENO</vt:lpstr>
      <vt:lpstr>ECONOMISTA PLENO</vt:lpstr>
      <vt:lpstr>GESTOR DE PROJETOS</vt:lpstr>
      <vt:lpstr>12_Aux. Adm. Londrina</vt:lpstr>
      <vt:lpstr>'12_Aux. Adm. Londrina'!Area_de_impressao</vt:lpstr>
      <vt:lpstr>'ECONOMISTA PLENO'!Area_de_impressao</vt:lpstr>
      <vt:lpstr>'ESTATÍSTICO PLENO'!Area_de_impressao</vt:lpstr>
      <vt:lpstr>'GESTOR DE PROJETOS'!Area_de_impressao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fabia</dc:creator>
  <cp:keywords/>
  <dc:description/>
  <cp:lastModifiedBy>André Cardoso Freire</cp:lastModifiedBy>
  <cp:revision/>
  <cp:lastPrinted>2024-06-25T17:03:34Z</cp:lastPrinted>
  <dcterms:created xsi:type="dcterms:W3CDTF">2022-02-21T15:58:40Z</dcterms:created>
  <dcterms:modified xsi:type="dcterms:W3CDTF">2024-12-31T13:37:00Z</dcterms:modified>
  <cp:category/>
  <cp:contentStatus/>
</cp:coreProperties>
</file>